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Z:\PIO\Daria\Child-Poverty\2024-03-14\"/>
    </mc:Choice>
  </mc:AlternateContent>
  <xr:revisionPtr revIDLastSave="0" documentId="13_ncr:1_{E1B02E0D-0A36-4412-A9D0-B02A85AF0C39}" xr6:coauthVersionLast="47" xr6:coauthVersionMax="47" xr10:uidLastSave="{00000000-0000-0000-0000-000000000000}"/>
  <bookViews>
    <workbookView xWindow="-24120" yWindow="-120" windowWidth="24240" windowHeight="13140" tabRatio="888" xr2:uid="{068841F0-A798-4FDA-AE91-01EB2B1CBF50}"/>
  </bookViews>
  <sheets>
    <sheet name="0. EITC Policies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definedNames>
    <definedName name="_xlnm._FilterDatabase" localSheetId="0" hidden="1">'0. EITC Policies Overview'!$A$3:$P$12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13" l="1"/>
  <c r="N9" i="13"/>
  <c r="Q5" i="13"/>
  <c r="Q6" i="13"/>
  <c r="Q7" i="13"/>
  <c r="Q9" i="13"/>
  <c r="Q4" i="13"/>
  <c r="K52" i="12"/>
  <c r="O9" i="13"/>
  <c r="O8" i="13"/>
  <c r="O7" i="13"/>
  <c r="O6" i="13"/>
  <c r="O5" i="13"/>
  <c r="O4" i="13"/>
  <c r="AH21" i="10"/>
  <c r="M9" i="13"/>
  <c r="AH22" i="10"/>
  <c r="AC21" i="10"/>
  <c r="M8" i="13"/>
  <c r="AC22" i="10"/>
  <c r="N8" i="13"/>
  <c r="X21" i="10"/>
  <c r="M7" i="13"/>
  <c r="X22" i="10"/>
  <c r="S21" i="10"/>
  <c r="M6" i="13"/>
  <c r="S22" i="10"/>
  <c r="N6" i="13"/>
  <c r="N21" i="10"/>
  <c r="M5" i="13"/>
  <c r="N22" i="10"/>
  <c r="N5" i="13"/>
  <c r="L21" i="10"/>
  <c r="L22" i="10"/>
  <c r="I21" i="10"/>
  <c r="M4" i="13"/>
  <c r="I22" i="10"/>
  <c r="N4" i="13"/>
  <c r="G21" i="10"/>
  <c r="G22" i="10"/>
  <c r="L9" i="13"/>
  <c r="L8" i="13"/>
  <c r="L7" i="13"/>
  <c r="L6" i="13"/>
  <c r="L5" i="13"/>
  <c r="L4" i="13"/>
  <c r="K9" i="13"/>
  <c r="K8" i="13"/>
  <c r="K7" i="13"/>
  <c r="K6" i="13"/>
  <c r="K5" i="13"/>
  <c r="K4" i="13"/>
  <c r="P7" i="13"/>
  <c r="P6" i="13"/>
  <c r="P5" i="13"/>
  <c r="P4" i="13"/>
  <c r="P9" i="13"/>
  <c r="P8" i="13"/>
  <c r="AE22" i="10"/>
  <c r="AE21" i="10"/>
  <c r="AH19" i="10"/>
  <c r="AF19" i="10"/>
  <c r="AE19" i="10"/>
  <c r="AH18" i="10"/>
  <c r="AF18" i="10"/>
  <c r="AE18" i="10"/>
  <c r="AH17" i="10"/>
  <c r="AF17" i="10"/>
  <c r="AE17" i="10"/>
  <c r="AH16" i="10"/>
  <c r="AF16" i="10"/>
  <c r="AE16" i="10"/>
  <c r="AH15" i="10"/>
  <c r="AF15" i="10"/>
  <c r="AE15" i="10"/>
  <c r="AH13" i="10"/>
  <c r="AF13" i="10"/>
  <c r="AE13" i="10"/>
  <c r="AH12" i="10"/>
  <c r="AF12" i="10"/>
  <c r="AE12" i="10"/>
  <c r="AH11" i="10"/>
  <c r="F9" i="13"/>
  <c r="AF11" i="10"/>
  <c r="AE11" i="10"/>
  <c r="AH10" i="10"/>
  <c r="AF10" i="10"/>
  <c r="AE10" i="10"/>
  <c r="D9" i="13"/>
  <c r="AH8" i="10"/>
  <c r="AF8" i="10"/>
  <c r="AE8" i="10"/>
  <c r="Z22" i="10"/>
  <c r="Z21" i="10"/>
  <c r="AC19" i="10"/>
  <c r="AA19" i="10"/>
  <c r="Z19" i="10"/>
  <c r="AC18" i="10"/>
  <c r="AA18" i="10"/>
  <c r="Z18" i="10"/>
  <c r="AC17" i="10"/>
  <c r="AA17" i="10"/>
  <c r="Z17" i="10"/>
  <c r="AC16" i="10"/>
  <c r="AA16" i="10"/>
  <c r="Z16" i="10"/>
  <c r="AC15" i="10"/>
  <c r="AA15" i="10"/>
  <c r="Z15" i="10"/>
  <c r="AC13" i="10"/>
  <c r="AA13" i="10"/>
  <c r="Z13" i="10"/>
  <c r="AC12" i="10"/>
  <c r="AA12" i="10"/>
  <c r="Z12" i="10"/>
  <c r="AC11" i="10"/>
  <c r="F8" i="13"/>
  <c r="AA11" i="10"/>
  <c r="Z11" i="10"/>
  <c r="AC10" i="10"/>
  <c r="AA10" i="10"/>
  <c r="Z10" i="10"/>
  <c r="D8" i="13"/>
  <c r="AC8" i="10"/>
  <c r="AA8" i="10"/>
  <c r="Z8" i="10"/>
  <c r="U22" i="10"/>
  <c r="U21" i="10"/>
  <c r="X19" i="10"/>
  <c r="V19" i="10"/>
  <c r="U19" i="10"/>
  <c r="X18" i="10"/>
  <c r="V18" i="10"/>
  <c r="U18" i="10"/>
  <c r="X17" i="10"/>
  <c r="V17" i="10"/>
  <c r="U17" i="10"/>
  <c r="X16" i="10"/>
  <c r="V16" i="10"/>
  <c r="U16" i="10"/>
  <c r="X15" i="10"/>
  <c r="V15" i="10"/>
  <c r="U15" i="10"/>
  <c r="X13" i="10"/>
  <c r="V13" i="10"/>
  <c r="U13" i="10"/>
  <c r="X12" i="10"/>
  <c r="V12" i="10"/>
  <c r="U12" i="10"/>
  <c r="X11" i="10"/>
  <c r="F7" i="13"/>
  <c r="V11" i="10"/>
  <c r="U11" i="10"/>
  <c r="X10" i="10"/>
  <c r="E7" i="13"/>
  <c r="V10" i="10"/>
  <c r="U10" i="10"/>
  <c r="D7" i="13"/>
  <c r="X8" i="10"/>
  <c r="V8" i="10"/>
  <c r="U8" i="10"/>
  <c r="P22" i="10"/>
  <c r="P21" i="10"/>
  <c r="S19" i="10"/>
  <c r="Q19" i="10"/>
  <c r="P19" i="10"/>
  <c r="S18" i="10"/>
  <c r="Q18" i="10"/>
  <c r="P18" i="10"/>
  <c r="S17" i="10"/>
  <c r="Q17" i="10"/>
  <c r="P17" i="10"/>
  <c r="S16" i="10"/>
  <c r="Q16" i="10"/>
  <c r="P16" i="10"/>
  <c r="S15" i="10"/>
  <c r="Q15" i="10"/>
  <c r="P15" i="10"/>
  <c r="S13" i="10"/>
  <c r="Q13" i="10"/>
  <c r="P13" i="10"/>
  <c r="S12" i="10"/>
  <c r="Q12" i="10"/>
  <c r="P12" i="10"/>
  <c r="S11" i="10"/>
  <c r="F6" i="13"/>
  <c r="Q11" i="10"/>
  <c r="P11" i="10"/>
  <c r="S10" i="10"/>
  <c r="E6" i="13"/>
  <c r="Q10" i="10"/>
  <c r="P10" i="10"/>
  <c r="S8" i="10"/>
  <c r="Q8" i="10"/>
  <c r="P8" i="10"/>
  <c r="K22" i="10"/>
  <c r="K21" i="10"/>
  <c r="N19" i="10"/>
  <c r="L19" i="10"/>
  <c r="K19" i="10"/>
  <c r="N18" i="10"/>
  <c r="L18" i="10"/>
  <c r="K18" i="10"/>
  <c r="N17" i="10"/>
  <c r="L17" i="10"/>
  <c r="K17" i="10"/>
  <c r="N16" i="10"/>
  <c r="L16" i="10"/>
  <c r="K16" i="10"/>
  <c r="N15" i="10"/>
  <c r="L15" i="10"/>
  <c r="K15" i="10"/>
  <c r="N13" i="10"/>
  <c r="L13" i="10"/>
  <c r="K13" i="10"/>
  <c r="N12" i="10"/>
  <c r="L12" i="10"/>
  <c r="K12" i="10"/>
  <c r="N11" i="10"/>
  <c r="F5" i="13"/>
  <c r="L11" i="10"/>
  <c r="K11" i="10"/>
  <c r="N10" i="10"/>
  <c r="E5" i="13"/>
  <c r="L10" i="10"/>
  <c r="K10" i="10"/>
  <c r="D5" i="13"/>
  <c r="N8" i="10"/>
  <c r="L8" i="10"/>
  <c r="K8" i="10"/>
  <c r="E9" i="13"/>
  <c r="E8" i="13"/>
  <c r="D6" i="13"/>
  <c r="F14" i="2"/>
  <c r="G14" i="2"/>
  <c r="E14" i="2"/>
  <c r="D14" i="2"/>
  <c r="C14" i="2"/>
  <c r="B14" i="2"/>
  <c r="D8" i="2"/>
  <c r="C8" i="2"/>
  <c r="B8" i="2"/>
  <c r="AH48" i="7"/>
  <c r="AF48" i="7"/>
  <c r="AH47" i="7"/>
  <c r="AF47" i="7"/>
  <c r="AH46" i="7"/>
  <c r="AF46" i="7"/>
  <c r="AH45" i="7"/>
  <c r="AF45" i="7"/>
  <c r="AH43" i="7"/>
  <c r="AF43" i="7"/>
  <c r="AH42" i="7"/>
  <c r="AF42" i="7"/>
  <c r="AH41" i="7"/>
  <c r="AF41" i="7"/>
  <c r="AH40" i="7"/>
  <c r="AF40" i="7"/>
  <c r="AH37" i="7"/>
  <c r="AF37" i="7"/>
  <c r="AH36" i="7"/>
  <c r="AF36" i="7"/>
  <c r="AH35" i="7"/>
  <c r="AF35" i="7"/>
  <c r="AH34" i="7"/>
  <c r="AF34" i="7"/>
  <c r="AH32" i="7"/>
  <c r="AF32" i="7"/>
  <c r="AH31" i="7"/>
  <c r="AF31" i="7"/>
  <c r="AH30" i="7"/>
  <c r="AF30" i="7"/>
  <c r="AH29" i="7"/>
  <c r="AF29" i="7"/>
  <c r="AH26" i="7"/>
  <c r="AF26" i="7"/>
  <c r="AH25" i="7"/>
  <c r="AF25" i="7"/>
  <c r="AH24" i="7"/>
  <c r="AF24" i="7"/>
  <c r="AH23" i="7"/>
  <c r="AF23" i="7"/>
  <c r="AH20" i="7"/>
  <c r="AF20" i="7"/>
  <c r="AH19" i="7"/>
  <c r="AF19" i="7"/>
  <c r="AH18" i="7"/>
  <c r="AF18" i="7"/>
  <c r="AH17" i="7"/>
  <c r="AF17" i="7"/>
  <c r="AH14" i="7"/>
  <c r="AF14" i="7"/>
  <c r="AH13" i="7"/>
  <c r="AF13" i="7"/>
  <c r="AH12" i="7"/>
  <c r="AF12" i="7"/>
  <c r="AH11" i="7"/>
  <c r="AF11" i="7"/>
  <c r="AC48" i="7"/>
  <c r="AA48" i="7"/>
  <c r="AC47" i="7"/>
  <c r="AA47" i="7"/>
  <c r="AC46" i="7"/>
  <c r="AA46" i="7"/>
  <c r="AC45" i="7"/>
  <c r="AA45" i="7"/>
  <c r="AC43" i="7"/>
  <c r="AA43" i="7"/>
  <c r="AC42" i="7"/>
  <c r="AA42" i="7"/>
  <c r="AC41" i="7"/>
  <c r="AA41" i="7"/>
  <c r="AC40" i="7"/>
  <c r="AA40" i="7"/>
  <c r="AC37" i="7"/>
  <c r="AA37" i="7"/>
  <c r="AC36" i="7"/>
  <c r="AA36" i="7"/>
  <c r="AC35" i="7"/>
  <c r="AA35" i="7"/>
  <c r="AC34" i="7"/>
  <c r="AA34" i="7"/>
  <c r="AC32" i="7"/>
  <c r="AA32" i="7"/>
  <c r="AC31" i="7"/>
  <c r="AA31" i="7"/>
  <c r="AC30" i="7"/>
  <c r="AA30" i="7"/>
  <c r="AC29" i="7"/>
  <c r="AA29" i="7"/>
  <c r="AC26" i="7"/>
  <c r="AA26" i="7"/>
  <c r="AC25" i="7"/>
  <c r="AA25" i="7"/>
  <c r="AC24" i="7"/>
  <c r="AA24" i="7"/>
  <c r="AC23" i="7"/>
  <c r="AA23" i="7"/>
  <c r="AC20" i="7"/>
  <c r="AA20" i="7"/>
  <c r="AC19" i="7"/>
  <c r="AA19" i="7"/>
  <c r="AC18" i="7"/>
  <c r="AA18" i="7"/>
  <c r="AC17" i="7"/>
  <c r="AA17" i="7"/>
  <c r="AC14" i="7"/>
  <c r="AA14" i="7"/>
  <c r="AC13" i="7"/>
  <c r="AA13" i="7"/>
  <c r="AC12" i="7"/>
  <c r="AA12" i="7"/>
  <c r="AC11" i="7"/>
  <c r="AA11" i="7"/>
  <c r="X48" i="7"/>
  <c r="V48" i="7"/>
  <c r="X47" i="7"/>
  <c r="V47" i="7"/>
  <c r="X46" i="7"/>
  <c r="V46" i="7"/>
  <c r="X45" i="7"/>
  <c r="V45" i="7"/>
  <c r="X43" i="7"/>
  <c r="V43" i="7"/>
  <c r="X42" i="7"/>
  <c r="V42" i="7"/>
  <c r="X41" i="7"/>
  <c r="V41" i="7"/>
  <c r="X40" i="7"/>
  <c r="V40" i="7"/>
  <c r="X37" i="7"/>
  <c r="V37" i="7"/>
  <c r="X36" i="7"/>
  <c r="V36" i="7"/>
  <c r="X35" i="7"/>
  <c r="V35" i="7"/>
  <c r="X34" i="7"/>
  <c r="V34" i="7"/>
  <c r="X32" i="7"/>
  <c r="V32" i="7"/>
  <c r="X31" i="7"/>
  <c r="V31" i="7"/>
  <c r="X30" i="7"/>
  <c r="V30" i="7"/>
  <c r="X29" i="7"/>
  <c r="V29" i="7"/>
  <c r="X26" i="7"/>
  <c r="V26" i="7"/>
  <c r="X25" i="7"/>
  <c r="V25" i="7"/>
  <c r="X24" i="7"/>
  <c r="V24" i="7"/>
  <c r="X23" i="7"/>
  <c r="V23" i="7"/>
  <c r="X20" i="7"/>
  <c r="V20" i="7"/>
  <c r="X19" i="7"/>
  <c r="V19" i="7"/>
  <c r="X18" i="7"/>
  <c r="V18" i="7"/>
  <c r="X17" i="7"/>
  <c r="V17" i="7"/>
  <c r="X14" i="7"/>
  <c r="V14" i="7"/>
  <c r="X13" i="7"/>
  <c r="V13" i="7"/>
  <c r="X12" i="7"/>
  <c r="V12" i="7"/>
  <c r="X11" i="7"/>
  <c r="V11" i="7"/>
  <c r="S48" i="7"/>
  <c r="Q48" i="7"/>
  <c r="S47" i="7"/>
  <c r="Q47" i="7"/>
  <c r="S46" i="7"/>
  <c r="Q46" i="7"/>
  <c r="S45" i="7"/>
  <c r="Q45" i="7"/>
  <c r="S43" i="7"/>
  <c r="Q43" i="7"/>
  <c r="S42" i="7"/>
  <c r="Q42" i="7"/>
  <c r="S41" i="7"/>
  <c r="Q41" i="7"/>
  <c r="S40" i="7"/>
  <c r="Q40" i="7"/>
  <c r="S37" i="7"/>
  <c r="Q37" i="7"/>
  <c r="S36" i="7"/>
  <c r="Q36" i="7"/>
  <c r="S35" i="7"/>
  <c r="Q35" i="7"/>
  <c r="S34" i="7"/>
  <c r="Q34" i="7"/>
  <c r="S32" i="7"/>
  <c r="Q32" i="7"/>
  <c r="S31" i="7"/>
  <c r="Q31" i="7"/>
  <c r="S30" i="7"/>
  <c r="Q30" i="7"/>
  <c r="S29" i="7"/>
  <c r="Q29" i="7"/>
  <c r="S26" i="7"/>
  <c r="Q26" i="7"/>
  <c r="S25" i="7"/>
  <c r="Q25" i="7"/>
  <c r="S24" i="7"/>
  <c r="Q24" i="7"/>
  <c r="S23" i="7"/>
  <c r="Q23" i="7"/>
  <c r="S20" i="7"/>
  <c r="Q20" i="7"/>
  <c r="S19" i="7"/>
  <c r="Q19" i="7"/>
  <c r="S18" i="7"/>
  <c r="Q18" i="7"/>
  <c r="S17" i="7"/>
  <c r="Q17" i="7"/>
  <c r="S14" i="7"/>
  <c r="Q14" i="7"/>
  <c r="S13" i="7"/>
  <c r="Q13" i="7"/>
  <c r="S12" i="7"/>
  <c r="Q12" i="7"/>
  <c r="S11" i="7"/>
  <c r="Q11" i="7"/>
  <c r="N48" i="7"/>
  <c r="L48" i="7"/>
  <c r="N47" i="7"/>
  <c r="L47" i="7"/>
  <c r="N46" i="7"/>
  <c r="L46" i="7"/>
  <c r="N45" i="7"/>
  <c r="L45" i="7"/>
  <c r="N43" i="7"/>
  <c r="L43" i="7"/>
  <c r="N42" i="7"/>
  <c r="L42" i="7"/>
  <c r="N41" i="7"/>
  <c r="L41" i="7"/>
  <c r="N40" i="7"/>
  <c r="L40" i="7"/>
  <c r="N37" i="7"/>
  <c r="L37" i="7"/>
  <c r="N36" i="7"/>
  <c r="L36" i="7"/>
  <c r="N35" i="7"/>
  <c r="L35" i="7"/>
  <c r="N34" i="7"/>
  <c r="L34" i="7"/>
  <c r="N32" i="7"/>
  <c r="L32" i="7"/>
  <c r="N31" i="7"/>
  <c r="L31" i="7"/>
  <c r="N30" i="7"/>
  <c r="L30" i="7"/>
  <c r="N29" i="7"/>
  <c r="L29" i="7"/>
  <c r="N26" i="7"/>
  <c r="L26" i="7"/>
  <c r="N25" i="7"/>
  <c r="L25" i="7"/>
  <c r="N24" i="7"/>
  <c r="L24" i="7"/>
  <c r="N23" i="7"/>
  <c r="L23" i="7"/>
  <c r="N20" i="7"/>
  <c r="L20" i="7"/>
  <c r="N19" i="7"/>
  <c r="L19" i="7"/>
  <c r="N18" i="7"/>
  <c r="L18" i="7"/>
  <c r="N17" i="7"/>
  <c r="L17" i="7"/>
  <c r="N14" i="7"/>
  <c r="L14" i="7"/>
  <c r="N13" i="7"/>
  <c r="L13" i="7"/>
  <c r="N12" i="7"/>
  <c r="L12" i="7"/>
  <c r="N11" i="7"/>
  <c r="L11" i="7"/>
  <c r="I48" i="7"/>
  <c r="G48" i="7"/>
  <c r="I47" i="7"/>
  <c r="G47" i="7"/>
  <c r="I46" i="7"/>
  <c r="G46" i="7"/>
  <c r="I45" i="7"/>
  <c r="G45" i="7"/>
  <c r="I43" i="7"/>
  <c r="G43" i="7"/>
  <c r="I42" i="7"/>
  <c r="G42" i="7"/>
  <c r="I41" i="7"/>
  <c r="G41" i="7"/>
  <c r="I40" i="7"/>
  <c r="G40" i="7"/>
  <c r="I37" i="7"/>
  <c r="G37" i="7"/>
  <c r="I36" i="7"/>
  <c r="G36" i="7"/>
  <c r="I35" i="7"/>
  <c r="G35" i="7"/>
  <c r="I34" i="7"/>
  <c r="G34" i="7"/>
  <c r="I32" i="7"/>
  <c r="G32" i="7"/>
  <c r="I31" i="7"/>
  <c r="G31" i="7"/>
  <c r="I30" i="7"/>
  <c r="G30" i="7"/>
  <c r="I29" i="7"/>
  <c r="G29" i="7"/>
  <c r="I26" i="7"/>
  <c r="G26" i="7"/>
  <c r="I25" i="7"/>
  <c r="G25" i="7"/>
  <c r="I24" i="7"/>
  <c r="G24" i="7"/>
  <c r="I23" i="7"/>
  <c r="G23" i="7"/>
  <c r="I20" i="7"/>
  <c r="G20" i="7"/>
  <c r="I19" i="7"/>
  <c r="G19" i="7"/>
  <c r="I18" i="7"/>
  <c r="G18" i="7"/>
  <c r="I17" i="7"/>
  <c r="G17" i="7"/>
  <c r="I14" i="7"/>
  <c r="G14" i="7"/>
  <c r="I13" i="7"/>
  <c r="G13" i="7"/>
  <c r="I12" i="7"/>
  <c r="G12" i="7"/>
  <c r="I11" i="7"/>
  <c r="G11" i="7"/>
  <c r="AH62" i="12"/>
  <c r="AF62" i="12"/>
  <c r="AH61" i="12"/>
  <c r="AF61" i="12"/>
  <c r="AH60" i="12"/>
  <c r="AF60" i="12"/>
  <c r="AH59" i="12"/>
  <c r="AF59" i="12"/>
  <c r="AH57" i="12"/>
  <c r="AF57" i="12"/>
  <c r="AH56" i="12"/>
  <c r="AF56" i="12"/>
  <c r="AH55" i="12"/>
  <c r="G9" i="13"/>
  <c r="AF55" i="12"/>
  <c r="AH54" i="12"/>
  <c r="AF54" i="12"/>
  <c r="AH52" i="12"/>
  <c r="AF52" i="12"/>
  <c r="AH51" i="12"/>
  <c r="AF51" i="12"/>
  <c r="AH50" i="12"/>
  <c r="I9" i="13"/>
  <c r="AF50" i="12"/>
  <c r="AH49" i="12"/>
  <c r="AF49" i="12"/>
  <c r="AH47" i="12"/>
  <c r="AF47" i="12"/>
  <c r="AH46" i="12"/>
  <c r="AF46" i="12"/>
  <c r="AH45" i="12"/>
  <c r="H9" i="13"/>
  <c r="AF45" i="12"/>
  <c r="AH44" i="12"/>
  <c r="AF44" i="12"/>
  <c r="AH42" i="12"/>
  <c r="AF42" i="12"/>
  <c r="AH41" i="12"/>
  <c r="AF41" i="12"/>
  <c r="AH40" i="12"/>
  <c r="J9" i="13"/>
  <c r="AF40" i="12"/>
  <c r="AH39" i="12"/>
  <c r="AF39" i="12"/>
  <c r="AH35" i="12"/>
  <c r="AF35" i="12"/>
  <c r="AH34" i="12"/>
  <c r="AF34" i="12"/>
  <c r="AH33" i="12"/>
  <c r="AF33" i="12"/>
  <c r="AH32" i="12"/>
  <c r="AF32" i="12"/>
  <c r="AH30" i="12"/>
  <c r="AF30" i="12"/>
  <c r="AH29" i="12"/>
  <c r="AF29" i="12"/>
  <c r="AH28" i="12"/>
  <c r="AF28" i="12"/>
  <c r="AH27" i="12"/>
  <c r="AF27" i="12"/>
  <c r="AH25" i="12"/>
  <c r="AF25" i="12"/>
  <c r="AH24" i="12"/>
  <c r="AF24" i="12"/>
  <c r="AH23" i="12"/>
  <c r="AF23" i="12"/>
  <c r="AH22" i="12"/>
  <c r="AF22" i="12"/>
  <c r="AH20" i="12"/>
  <c r="AF20" i="12"/>
  <c r="AH19" i="12"/>
  <c r="AF19" i="12"/>
  <c r="AH18" i="12"/>
  <c r="AF18" i="12"/>
  <c r="AH17" i="12"/>
  <c r="AF17" i="12"/>
  <c r="AH15" i="12"/>
  <c r="AF15" i="12"/>
  <c r="AH14" i="12"/>
  <c r="AF14" i="12"/>
  <c r="AH13" i="12"/>
  <c r="AF13" i="12"/>
  <c r="AH12" i="12"/>
  <c r="AF12" i="12"/>
  <c r="AC62" i="12"/>
  <c r="AA62" i="12"/>
  <c r="AC61" i="12"/>
  <c r="AA61" i="12"/>
  <c r="AC60" i="12"/>
  <c r="AA60" i="12"/>
  <c r="AC59" i="12"/>
  <c r="AA59" i="12"/>
  <c r="AC57" i="12"/>
  <c r="AA57" i="12"/>
  <c r="AC56" i="12"/>
  <c r="AA56" i="12"/>
  <c r="AC55" i="12"/>
  <c r="G8" i="13"/>
  <c r="AA55" i="12"/>
  <c r="AC54" i="12"/>
  <c r="AA54" i="12"/>
  <c r="AC52" i="12"/>
  <c r="AA52" i="12"/>
  <c r="AC51" i="12"/>
  <c r="AA51" i="12"/>
  <c r="AC50" i="12"/>
  <c r="I8" i="13"/>
  <c r="AA50" i="12"/>
  <c r="AC49" i="12"/>
  <c r="AA49" i="12"/>
  <c r="AC47" i="12"/>
  <c r="AA47" i="12"/>
  <c r="AC46" i="12"/>
  <c r="AA46" i="12"/>
  <c r="AC45" i="12"/>
  <c r="H8" i="13"/>
  <c r="AA45" i="12"/>
  <c r="AC44" i="12"/>
  <c r="AA44" i="12"/>
  <c r="AC42" i="12"/>
  <c r="AA42" i="12"/>
  <c r="AC41" i="12"/>
  <c r="AA41" i="12"/>
  <c r="AC40" i="12"/>
  <c r="J8" i="13"/>
  <c r="AA40" i="12"/>
  <c r="AC39" i="12"/>
  <c r="AA39" i="12"/>
  <c r="AC35" i="12"/>
  <c r="AA35" i="12"/>
  <c r="AC34" i="12"/>
  <c r="AA34" i="12"/>
  <c r="AC33" i="12"/>
  <c r="AA33" i="12"/>
  <c r="AC32" i="12"/>
  <c r="AA32" i="12"/>
  <c r="AC30" i="12"/>
  <c r="AA30" i="12"/>
  <c r="AC29" i="12"/>
  <c r="AA29" i="12"/>
  <c r="AC28" i="12"/>
  <c r="AA28" i="12"/>
  <c r="AC27" i="12"/>
  <c r="AA27" i="12"/>
  <c r="AC25" i="12"/>
  <c r="AA25" i="12"/>
  <c r="AC24" i="12"/>
  <c r="AA24" i="12"/>
  <c r="AC23" i="12"/>
  <c r="AA23" i="12"/>
  <c r="AC22" i="12"/>
  <c r="AA22" i="12"/>
  <c r="AC20" i="12"/>
  <c r="AA20" i="12"/>
  <c r="AC19" i="12"/>
  <c r="AA19" i="12"/>
  <c r="AC18" i="12"/>
  <c r="AA18" i="12"/>
  <c r="AC17" i="12"/>
  <c r="AA17" i="12"/>
  <c r="AC15" i="12"/>
  <c r="AA15" i="12"/>
  <c r="AC14" i="12"/>
  <c r="AA14" i="12"/>
  <c r="AC13" i="12"/>
  <c r="AA13" i="12"/>
  <c r="AC12" i="12"/>
  <c r="AA12" i="12"/>
  <c r="X62" i="12"/>
  <c r="V62" i="12"/>
  <c r="X61" i="12"/>
  <c r="V61" i="12"/>
  <c r="X60" i="12"/>
  <c r="V60" i="12"/>
  <c r="X59" i="12"/>
  <c r="V59" i="12"/>
  <c r="X57" i="12"/>
  <c r="V57" i="12"/>
  <c r="X56" i="12"/>
  <c r="V56" i="12"/>
  <c r="X55" i="12"/>
  <c r="G7" i="13"/>
  <c r="V55" i="12"/>
  <c r="X54" i="12"/>
  <c r="V54" i="12"/>
  <c r="X52" i="12"/>
  <c r="V52" i="12"/>
  <c r="X51" i="12"/>
  <c r="V51" i="12"/>
  <c r="X50" i="12"/>
  <c r="I7" i="13"/>
  <c r="V50" i="12"/>
  <c r="X49" i="12"/>
  <c r="V49" i="12"/>
  <c r="X47" i="12"/>
  <c r="V47" i="12"/>
  <c r="X46" i="12"/>
  <c r="V46" i="12"/>
  <c r="X45" i="12"/>
  <c r="H7" i="13"/>
  <c r="V45" i="12"/>
  <c r="X44" i="12"/>
  <c r="V44" i="12"/>
  <c r="X42" i="12"/>
  <c r="V42" i="12"/>
  <c r="X41" i="12"/>
  <c r="V41" i="12"/>
  <c r="X40" i="12"/>
  <c r="J7" i="13"/>
  <c r="V40" i="12"/>
  <c r="X39" i="12"/>
  <c r="V39" i="12"/>
  <c r="X35" i="12"/>
  <c r="V35" i="12"/>
  <c r="X34" i="12"/>
  <c r="V34" i="12"/>
  <c r="X33" i="12"/>
  <c r="V33" i="12"/>
  <c r="X32" i="12"/>
  <c r="V32" i="12"/>
  <c r="X30" i="12"/>
  <c r="V30" i="12"/>
  <c r="X29" i="12"/>
  <c r="V29" i="12"/>
  <c r="X28" i="12"/>
  <c r="V28" i="12"/>
  <c r="X27" i="12"/>
  <c r="V27" i="12"/>
  <c r="X25" i="12"/>
  <c r="V25" i="12"/>
  <c r="X24" i="12"/>
  <c r="V24" i="12"/>
  <c r="X23" i="12"/>
  <c r="V23" i="12"/>
  <c r="X22" i="12"/>
  <c r="V22" i="12"/>
  <c r="X20" i="12"/>
  <c r="V20" i="12"/>
  <c r="X19" i="12"/>
  <c r="V19" i="12"/>
  <c r="X18" i="12"/>
  <c r="V18" i="12"/>
  <c r="X17" i="12"/>
  <c r="V17" i="12"/>
  <c r="X15" i="12"/>
  <c r="V15" i="12"/>
  <c r="X14" i="12"/>
  <c r="V14" i="12"/>
  <c r="X13" i="12"/>
  <c r="V13" i="12"/>
  <c r="X12" i="12"/>
  <c r="V12" i="12"/>
  <c r="S62" i="12"/>
  <c r="Q62" i="12"/>
  <c r="S61" i="12"/>
  <c r="Q61" i="12"/>
  <c r="S60" i="12"/>
  <c r="Q60" i="12"/>
  <c r="S59" i="12"/>
  <c r="Q59" i="12"/>
  <c r="S57" i="12"/>
  <c r="Q57" i="12"/>
  <c r="S56" i="12"/>
  <c r="Q56" i="12"/>
  <c r="S55" i="12"/>
  <c r="G6" i="13"/>
  <c r="Q55" i="12"/>
  <c r="S54" i="12"/>
  <c r="Q54" i="12"/>
  <c r="S52" i="12"/>
  <c r="Q52" i="12"/>
  <c r="S51" i="12"/>
  <c r="Q51" i="12"/>
  <c r="S50" i="12"/>
  <c r="I6" i="13"/>
  <c r="Q50" i="12"/>
  <c r="S49" i="12"/>
  <c r="Q49" i="12"/>
  <c r="S47" i="12"/>
  <c r="Q47" i="12"/>
  <c r="S46" i="12"/>
  <c r="Q46" i="12"/>
  <c r="S45" i="12"/>
  <c r="H6" i="13"/>
  <c r="Q45" i="12"/>
  <c r="S44" i="12"/>
  <c r="Q44" i="12"/>
  <c r="S42" i="12"/>
  <c r="Q42" i="12"/>
  <c r="S41" i="12"/>
  <c r="Q41" i="12"/>
  <c r="S40" i="12"/>
  <c r="J6" i="13"/>
  <c r="Q40" i="12"/>
  <c r="S39" i="12"/>
  <c r="Q39" i="12"/>
  <c r="S35" i="12"/>
  <c r="Q35" i="12"/>
  <c r="S34" i="12"/>
  <c r="Q34" i="12"/>
  <c r="S33" i="12"/>
  <c r="Q33" i="12"/>
  <c r="S32" i="12"/>
  <c r="Q32" i="12"/>
  <c r="S30" i="12"/>
  <c r="Q30" i="12"/>
  <c r="S29" i="12"/>
  <c r="Q29" i="12"/>
  <c r="S28" i="12"/>
  <c r="Q28" i="12"/>
  <c r="S27" i="12"/>
  <c r="Q27" i="12"/>
  <c r="S25" i="12"/>
  <c r="Q25" i="12"/>
  <c r="S24" i="12"/>
  <c r="Q24" i="12"/>
  <c r="S23" i="12"/>
  <c r="Q23" i="12"/>
  <c r="S22" i="12"/>
  <c r="Q22" i="12"/>
  <c r="S20" i="12"/>
  <c r="Q20" i="12"/>
  <c r="S19" i="12"/>
  <c r="Q19" i="12"/>
  <c r="S18" i="12"/>
  <c r="Q18" i="12"/>
  <c r="S17" i="12"/>
  <c r="Q17" i="12"/>
  <c r="S15" i="12"/>
  <c r="Q15" i="12"/>
  <c r="S14" i="12"/>
  <c r="Q14" i="12"/>
  <c r="S13" i="12"/>
  <c r="Q13" i="12"/>
  <c r="S12" i="12"/>
  <c r="Q12" i="12"/>
  <c r="N62" i="12"/>
  <c r="L62" i="12"/>
  <c r="N61" i="12"/>
  <c r="L61" i="12"/>
  <c r="N60" i="12"/>
  <c r="L60" i="12"/>
  <c r="N59" i="12"/>
  <c r="L59" i="12"/>
  <c r="N57" i="12"/>
  <c r="L57" i="12"/>
  <c r="N56" i="12"/>
  <c r="L56" i="12"/>
  <c r="N55" i="12"/>
  <c r="G5" i="13"/>
  <c r="L55" i="12"/>
  <c r="N54" i="12"/>
  <c r="L54" i="12"/>
  <c r="N52" i="12"/>
  <c r="L52" i="12"/>
  <c r="N51" i="12"/>
  <c r="L51" i="12"/>
  <c r="N50" i="12"/>
  <c r="I5" i="13"/>
  <c r="L50" i="12"/>
  <c r="N49" i="12"/>
  <c r="L49" i="12"/>
  <c r="N47" i="12"/>
  <c r="L47" i="12"/>
  <c r="N46" i="12"/>
  <c r="L46" i="12"/>
  <c r="N45" i="12"/>
  <c r="H5" i="13"/>
  <c r="L45" i="12"/>
  <c r="N44" i="12"/>
  <c r="L44" i="12"/>
  <c r="N42" i="12"/>
  <c r="L42" i="12"/>
  <c r="N41" i="12"/>
  <c r="L41" i="12"/>
  <c r="N40" i="12"/>
  <c r="J5" i="13"/>
  <c r="L40" i="12"/>
  <c r="N39" i="12"/>
  <c r="L39" i="12"/>
  <c r="N35" i="12"/>
  <c r="L35" i="12"/>
  <c r="N34" i="12"/>
  <c r="L34" i="12"/>
  <c r="N33" i="12"/>
  <c r="L33" i="12"/>
  <c r="N32" i="12"/>
  <c r="L32" i="12"/>
  <c r="N30" i="12"/>
  <c r="L30" i="12"/>
  <c r="N29" i="12"/>
  <c r="L29" i="12"/>
  <c r="N28" i="12"/>
  <c r="L28" i="12"/>
  <c r="N27" i="12"/>
  <c r="L27" i="12"/>
  <c r="N25" i="12"/>
  <c r="L25" i="12"/>
  <c r="N24" i="12"/>
  <c r="L24" i="12"/>
  <c r="N23" i="12"/>
  <c r="L23" i="12"/>
  <c r="N22" i="12"/>
  <c r="L22" i="12"/>
  <c r="N20" i="12"/>
  <c r="L20" i="12"/>
  <c r="N19" i="12"/>
  <c r="L19" i="12"/>
  <c r="N18" i="12"/>
  <c r="L18" i="12"/>
  <c r="N17" i="12"/>
  <c r="L17" i="12"/>
  <c r="N15" i="12"/>
  <c r="L15" i="12"/>
  <c r="N14" i="12"/>
  <c r="L14" i="12"/>
  <c r="N13" i="12"/>
  <c r="L13" i="12"/>
  <c r="N12" i="12"/>
  <c r="L12" i="12"/>
  <c r="I62" i="12"/>
  <c r="G62" i="12"/>
  <c r="I61" i="12"/>
  <c r="G61" i="12"/>
  <c r="I60" i="12"/>
  <c r="G60" i="12"/>
  <c r="I59" i="12"/>
  <c r="G59" i="12"/>
  <c r="I57" i="12"/>
  <c r="G57" i="12"/>
  <c r="I56" i="12"/>
  <c r="G56" i="12"/>
  <c r="I55" i="12"/>
  <c r="G4" i="13"/>
  <c r="G55" i="12"/>
  <c r="I54" i="12"/>
  <c r="G54" i="12"/>
  <c r="I52" i="12"/>
  <c r="G52" i="12"/>
  <c r="I51" i="12"/>
  <c r="G51" i="12"/>
  <c r="I50" i="12"/>
  <c r="I4" i="13"/>
  <c r="G50" i="12"/>
  <c r="I49" i="12"/>
  <c r="G49" i="12"/>
  <c r="I47" i="12"/>
  <c r="G47" i="12"/>
  <c r="I46" i="12"/>
  <c r="G46" i="12"/>
  <c r="I45" i="12"/>
  <c r="H4" i="13"/>
  <c r="G45" i="12"/>
  <c r="I44" i="12"/>
  <c r="G44" i="12"/>
  <c r="I42" i="12"/>
  <c r="G42" i="12"/>
  <c r="I41" i="12"/>
  <c r="G41" i="12"/>
  <c r="I40" i="12"/>
  <c r="J4" i="13"/>
  <c r="G40" i="12"/>
  <c r="I39" i="12"/>
  <c r="G39" i="12"/>
  <c r="I35" i="12"/>
  <c r="G35" i="12"/>
  <c r="I34" i="12"/>
  <c r="G34" i="12"/>
  <c r="I33" i="12"/>
  <c r="G33" i="12"/>
  <c r="I32" i="12"/>
  <c r="G32" i="12"/>
  <c r="I30" i="12"/>
  <c r="G30" i="12"/>
  <c r="I29" i="12"/>
  <c r="G29" i="12"/>
  <c r="I28" i="12"/>
  <c r="G28" i="12"/>
  <c r="I27" i="12"/>
  <c r="G27" i="12"/>
  <c r="I25" i="12"/>
  <c r="G25" i="12"/>
  <c r="I24" i="12"/>
  <c r="G24" i="12"/>
  <c r="I23" i="12"/>
  <c r="G23" i="12"/>
  <c r="I22" i="12"/>
  <c r="G22" i="12"/>
  <c r="I20" i="12"/>
  <c r="G20" i="12"/>
  <c r="I19" i="12"/>
  <c r="G19" i="12"/>
  <c r="I18" i="12"/>
  <c r="G18" i="12"/>
  <c r="I17" i="12"/>
  <c r="G17" i="12"/>
  <c r="I15" i="12"/>
  <c r="G15" i="12"/>
  <c r="I14" i="12"/>
  <c r="G14" i="12"/>
  <c r="I13" i="12"/>
  <c r="G13" i="12"/>
  <c r="I12" i="12"/>
  <c r="G12" i="12"/>
  <c r="AH46" i="1"/>
  <c r="AF46" i="1"/>
  <c r="AH45" i="1"/>
  <c r="AF45" i="1"/>
  <c r="AH44" i="1"/>
  <c r="AF44" i="1"/>
  <c r="AH43" i="1"/>
  <c r="AF43" i="1"/>
  <c r="AH41" i="1"/>
  <c r="AF41" i="1"/>
  <c r="AH40" i="1"/>
  <c r="AF40" i="1"/>
  <c r="AH39" i="1"/>
  <c r="AF39" i="1"/>
  <c r="AH38" i="1"/>
  <c r="AF38" i="1"/>
  <c r="AH35" i="1"/>
  <c r="AF35" i="1"/>
  <c r="AH34" i="1"/>
  <c r="AF34" i="1"/>
  <c r="AH33" i="1"/>
  <c r="AF33" i="1"/>
  <c r="AH32" i="1"/>
  <c r="AF32" i="1"/>
  <c r="AH29" i="1"/>
  <c r="AF29" i="1"/>
  <c r="AH28" i="1"/>
  <c r="AF28" i="1"/>
  <c r="AH27" i="1"/>
  <c r="AF27" i="1"/>
  <c r="AH26" i="1"/>
  <c r="AF26" i="1"/>
  <c r="AH24" i="1"/>
  <c r="AF24" i="1"/>
  <c r="AH23" i="1"/>
  <c r="AF23" i="1"/>
  <c r="AH22" i="1"/>
  <c r="AF22" i="1"/>
  <c r="AH21" i="1"/>
  <c r="AF21" i="1"/>
  <c r="AH19" i="1"/>
  <c r="AF19" i="1"/>
  <c r="AH18" i="1"/>
  <c r="AF18" i="1"/>
  <c r="AH17" i="1"/>
  <c r="AF17" i="1"/>
  <c r="AH16" i="1"/>
  <c r="AF16" i="1"/>
  <c r="AC46" i="1"/>
  <c r="AA46" i="1"/>
  <c r="AC45" i="1"/>
  <c r="AA45" i="1"/>
  <c r="AC44" i="1"/>
  <c r="AA44" i="1"/>
  <c r="AC43" i="1"/>
  <c r="AA43" i="1"/>
  <c r="AC41" i="1"/>
  <c r="AA41" i="1"/>
  <c r="AC40" i="1"/>
  <c r="AA40" i="1"/>
  <c r="AC39" i="1"/>
  <c r="AA39" i="1"/>
  <c r="AC38" i="1"/>
  <c r="AA38" i="1"/>
  <c r="AC35" i="1"/>
  <c r="AA35" i="1"/>
  <c r="AC34" i="1"/>
  <c r="AA34" i="1"/>
  <c r="AC33" i="1"/>
  <c r="AA33" i="1"/>
  <c r="AC32" i="1"/>
  <c r="AA32" i="1"/>
  <c r="AC29" i="1"/>
  <c r="AA29" i="1"/>
  <c r="AC28" i="1"/>
  <c r="AA28" i="1"/>
  <c r="AC27" i="1"/>
  <c r="AA27" i="1"/>
  <c r="AC26" i="1"/>
  <c r="AA26" i="1"/>
  <c r="AC24" i="1"/>
  <c r="AA24" i="1"/>
  <c r="AC23" i="1"/>
  <c r="AA23" i="1"/>
  <c r="AC22" i="1"/>
  <c r="AA22" i="1"/>
  <c r="AC21" i="1"/>
  <c r="AA21" i="1"/>
  <c r="AC19" i="1"/>
  <c r="AA19" i="1"/>
  <c r="AC18" i="1"/>
  <c r="AA18" i="1"/>
  <c r="AC17" i="1"/>
  <c r="AA17" i="1"/>
  <c r="AC16" i="1"/>
  <c r="AA16" i="1"/>
  <c r="X46" i="1"/>
  <c r="V46" i="1"/>
  <c r="X45" i="1"/>
  <c r="V45" i="1"/>
  <c r="X44" i="1"/>
  <c r="V44" i="1"/>
  <c r="X43" i="1"/>
  <c r="V43" i="1"/>
  <c r="X41" i="1"/>
  <c r="V41" i="1"/>
  <c r="X40" i="1"/>
  <c r="V40" i="1"/>
  <c r="X39" i="1"/>
  <c r="V39" i="1"/>
  <c r="X38" i="1"/>
  <c r="V38" i="1"/>
  <c r="X35" i="1"/>
  <c r="V35" i="1"/>
  <c r="X34" i="1"/>
  <c r="V34" i="1"/>
  <c r="X33" i="1"/>
  <c r="V33" i="1"/>
  <c r="X32" i="1"/>
  <c r="V32" i="1"/>
  <c r="X29" i="1"/>
  <c r="V29" i="1"/>
  <c r="X28" i="1"/>
  <c r="V28" i="1"/>
  <c r="X27" i="1"/>
  <c r="V27" i="1"/>
  <c r="X26" i="1"/>
  <c r="V26" i="1"/>
  <c r="X24" i="1"/>
  <c r="V24" i="1"/>
  <c r="X23" i="1"/>
  <c r="V23" i="1"/>
  <c r="X22" i="1"/>
  <c r="V22" i="1"/>
  <c r="X21" i="1"/>
  <c r="V21" i="1"/>
  <c r="X19" i="1"/>
  <c r="V19" i="1"/>
  <c r="X18" i="1"/>
  <c r="V18" i="1"/>
  <c r="X17" i="1"/>
  <c r="V17" i="1"/>
  <c r="X16" i="1"/>
  <c r="V16" i="1"/>
  <c r="S46" i="1"/>
  <c r="Q46" i="1"/>
  <c r="S45" i="1"/>
  <c r="Q45" i="1"/>
  <c r="S44" i="1"/>
  <c r="Q44" i="1"/>
  <c r="S43" i="1"/>
  <c r="Q43" i="1"/>
  <c r="S41" i="1"/>
  <c r="Q41" i="1"/>
  <c r="S40" i="1"/>
  <c r="Q40" i="1"/>
  <c r="S39" i="1"/>
  <c r="Q39" i="1"/>
  <c r="S38" i="1"/>
  <c r="Q38" i="1"/>
  <c r="S35" i="1"/>
  <c r="Q35" i="1"/>
  <c r="S34" i="1"/>
  <c r="Q34" i="1"/>
  <c r="S33" i="1"/>
  <c r="Q33" i="1"/>
  <c r="S32" i="1"/>
  <c r="Q32" i="1"/>
  <c r="S29" i="1"/>
  <c r="Q29" i="1"/>
  <c r="S28" i="1"/>
  <c r="Q28" i="1"/>
  <c r="S27" i="1"/>
  <c r="Q27" i="1"/>
  <c r="S26" i="1"/>
  <c r="Q26" i="1"/>
  <c r="S24" i="1"/>
  <c r="Q24" i="1"/>
  <c r="S23" i="1"/>
  <c r="Q23" i="1"/>
  <c r="S22" i="1"/>
  <c r="Q22" i="1"/>
  <c r="S21" i="1"/>
  <c r="Q21" i="1"/>
  <c r="S19" i="1"/>
  <c r="Q19" i="1"/>
  <c r="S18" i="1"/>
  <c r="Q18" i="1"/>
  <c r="S17" i="1"/>
  <c r="Q17" i="1"/>
  <c r="S16" i="1"/>
  <c r="Q16" i="1"/>
  <c r="N46" i="1"/>
  <c r="L46" i="1"/>
  <c r="N45" i="1"/>
  <c r="L45" i="1"/>
  <c r="N44" i="1"/>
  <c r="L44" i="1"/>
  <c r="N43" i="1"/>
  <c r="L43" i="1"/>
  <c r="N41" i="1"/>
  <c r="L41" i="1"/>
  <c r="N40" i="1"/>
  <c r="L40" i="1"/>
  <c r="N39" i="1"/>
  <c r="L39" i="1"/>
  <c r="N38" i="1"/>
  <c r="L38" i="1"/>
  <c r="N35" i="1"/>
  <c r="L35" i="1"/>
  <c r="N34" i="1"/>
  <c r="L34" i="1"/>
  <c r="N33" i="1"/>
  <c r="L33" i="1"/>
  <c r="N32" i="1"/>
  <c r="L32" i="1"/>
  <c r="N29" i="1"/>
  <c r="L29" i="1"/>
  <c r="N28" i="1"/>
  <c r="L28" i="1"/>
  <c r="N27" i="1"/>
  <c r="L27" i="1"/>
  <c r="N26" i="1"/>
  <c r="L26" i="1"/>
  <c r="N24" i="1"/>
  <c r="L24" i="1"/>
  <c r="N23" i="1"/>
  <c r="L23" i="1"/>
  <c r="N22" i="1"/>
  <c r="L22" i="1"/>
  <c r="N21" i="1"/>
  <c r="L21" i="1"/>
  <c r="N19" i="1"/>
  <c r="L19" i="1"/>
  <c r="N18" i="1"/>
  <c r="L18" i="1"/>
  <c r="N17" i="1"/>
  <c r="L17" i="1"/>
  <c r="N16" i="1"/>
  <c r="L16" i="1"/>
  <c r="I46" i="1"/>
  <c r="G46" i="1"/>
  <c r="I45" i="1"/>
  <c r="G45" i="1"/>
  <c r="I44" i="1"/>
  <c r="G44" i="1"/>
  <c r="I43" i="1"/>
  <c r="G43" i="1"/>
  <c r="I41" i="1"/>
  <c r="G41" i="1"/>
  <c r="I40" i="1"/>
  <c r="G40" i="1"/>
  <c r="I39" i="1"/>
  <c r="G39" i="1"/>
  <c r="I38" i="1"/>
  <c r="G38" i="1"/>
  <c r="I35" i="1"/>
  <c r="G35" i="1"/>
  <c r="I34" i="1"/>
  <c r="G34" i="1"/>
  <c r="I33" i="1"/>
  <c r="G33" i="1"/>
  <c r="I32" i="1"/>
  <c r="G32" i="1"/>
  <c r="I29" i="1"/>
  <c r="G29" i="1"/>
  <c r="I28" i="1"/>
  <c r="G28" i="1"/>
  <c r="I27" i="1"/>
  <c r="G27" i="1"/>
  <c r="I26" i="1"/>
  <c r="G26" i="1"/>
  <c r="I24" i="1"/>
  <c r="G24" i="1"/>
  <c r="I23" i="1"/>
  <c r="G23" i="1"/>
  <c r="I22" i="1"/>
  <c r="G22" i="1"/>
  <c r="I21" i="1"/>
  <c r="G21" i="1"/>
  <c r="I19" i="1"/>
  <c r="G19" i="1"/>
  <c r="I18" i="1"/>
  <c r="G18" i="1"/>
  <c r="I17" i="1"/>
  <c r="G17" i="1"/>
  <c r="I16" i="1"/>
  <c r="G16" i="1"/>
  <c r="I19" i="10"/>
  <c r="G19" i="10"/>
  <c r="I18" i="10"/>
  <c r="G18" i="10"/>
  <c r="I17" i="10"/>
  <c r="G17" i="10"/>
  <c r="I16" i="10"/>
  <c r="G16" i="10"/>
  <c r="I15" i="10"/>
  <c r="G15" i="10"/>
  <c r="I13" i="10"/>
  <c r="G13" i="10"/>
  <c r="I12" i="10"/>
  <c r="G12" i="10"/>
  <c r="I11" i="10"/>
  <c r="F4" i="13"/>
  <c r="G11" i="10"/>
  <c r="I10" i="10"/>
  <c r="E4" i="13"/>
  <c r="G10" i="10"/>
  <c r="G8" i="10"/>
  <c r="G8" i="2"/>
  <c r="G25" i="2"/>
  <c r="F25" i="2"/>
  <c r="F8" i="2"/>
  <c r="E25" i="2"/>
  <c r="E8" i="2"/>
  <c r="C25" i="2"/>
  <c r="I13" i="1"/>
  <c r="I12" i="1"/>
  <c r="I11" i="1"/>
  <c r="I10" i="1"/>
  <c r="F16" i="10"/>
  <c r="F13" i="10"/>
  <c r="AE19" i="1"/>
  <c r="Z19" i="1"/>
  <c r="U19" i="1"/>
  <c r="P19" i="1"/>
  <c r="K19" i="1"/>
  <c r="AE16" i="1"/>
  <c r="Z16" i="1"/>
  <c r="U16" i="1"/>
  <c r="P16" i="1"/>
  <c r="K16" i="1"/>
  <c r="AE17" i="1"/>
  <c r="Z17" i="1"/>
  <c r="U17" i="1"/>
  <c r="P17" i="1"/>
  <c r="K17" i="1"/>
  <c r="AE18" i="1"/>
  <c r="U18" i="1"/>
  <c r="K18" i="1"/>
  <c r="Z18" i="1"/>
  <c r="P18" i="1"/>
  <c r="F17" i="1"/>
  <c r="F18" i="1"/>
  <c r="F16" i="1"/>
  <c r="F19" i="1"/>
  <c r="AE25" i="12"/>
  <c r="Z25" i="12"/>
  <c r="U25" i="12"/>
  <c r="P25" i="12"/>
  <c r="AE22" i="12"/>
  <c r="Z22" i="12"/>
  <c r="U22" i="12"/>
  <c r="P22" i="12"/>
  <c r="AE23" i="12"/>
  <c r="Z23" i="12"/>
  <c r="U23" i="12"/>
  <c r="P23" i="12"/>
  <c r="Z24" i="12"/>
  <c r="P24" i="12"/>
  <c r="K23" i="12"/>
  <c r="F23" i="12"/>
  <c r="K24" i="12"/>
  <c r="F24" i="12"/>
  <c r="F22" i="12"/>
  <c r="AE24" i="12"/>
  <c r="U24" i="12"/>
  <c r="K25" i="12"/>
  <c r="F25" i="12"/>
  <c r="K22" i="12"/>
  <c r="AE42" i="12"/>
  <c r="Z42" i="12"/>
  <c r="U42" i="12"/>
  <c r="P42" i="12"/>
  <c r="AE39" i="12"/>
  <c r="Z39" i="12"/>
  <c r="U39" i="12"/>
  <c r="P39" i="12"/>
  <c r="AE40" i="12"/>
  <c r="Z40" i="12"/>
  <c r="U40" i="12"/>
  <c r="P40" i="12"/>
  <c r="K40" i="12"/>
  <c r="F40" i="12"/>
  <c r="AE41" i="12"/>
  <c r="U41" i="12"/>
  <c r="K39" i="12"/>
  <c r="Z41" i="12"/>
  <c r="P41" i="12"/>
  <c r="K41" i="12"/>
  <c r="F41" i="12"/>
  <c r="F39" i="12"/>
  <c r="K42" i="12"/>
  <c r="F42" i="12"/>
  <c r="AE24" i="1"/>
  <c r="Z24" i="1"/>
  <c r="U24" i="1"/>
  <c r="P24" i="1"/>
  <c r="K24" i="1"/>
  <c r="AE21" i="1"/>
  <c r="Z21" i="1"/>
  <c r="U21" i="1"/>
  <c r="P21" i="1"/>
  <c r="K21" i="1"/>
  <c r="AE22" i="1"/>
  <c r="Z22" i="1"/>
  <c r="U22" i="1"/>
  <c r="P22" i="1"/>
  <c r="K22" i="1"/>
  <c r="Z23" i="1"/>
  <c r="P23" i="1"/>
  <c r="AE23" i="1"/>
  <c r="U23" i="1"/>
  <c r="K23" i="1"/>
  <c r="F22" i="1"/>
  <c r="F23" i="1"/>
  <c r="F21" i="1"/>
  <c r="F24" i="1"/>
  <c r="AE30" i="12"/>
  <c r="Z30" i="12"/>
  <c r="U30" i="12"/>
  <c r="P30" i="12"/>
  <c r="AE27" i="12"/>
  <c r="Z27" i="12"/>
  <c r="U27" i="12"/>
  <c r="P27" i="12"/>
  <c r="AE28" i="12"/>
  <c r="Z28" i="12"/>
  <c r="U28" i="12"/>
  <c r="P28" i="12"/>
  <c r="K28" i="12"/>
  <c r="F30" i="12"/>
  <c r="F29" i="12"/>
  <c r="F27" i="12"/>
  <c r="K27" i="12"/>
  <c r="AE29" i="12"/>
  <c r="U29" i="12"/>
  <c r="K29" i="12"/>
  <c r="P29" i="12"/>
  <c r="K30" i="12"/>
  <c r="Z29" i="12"/>
  <c r="F28" i="12"/>
  <c r="AE47" i="12"/>
  <c r="Z47" i="12"/>
  <c r="U47" i="12"/>
  <c r="P47" i="12"/>
  <c r="AE44" i="12"/>
  <c r="Z44" i="12"/>
  <c r="U44" i="12"/>
  <c r="P44" i="12"/>
  <c r="AE45" i="12"/>
  <c r="Z45" i="12"/>
  <c r="U45" i="12"/>
  <c r="P45" i="12"/>
  <c r="Z46" i="12"/>
  <c r="P46" i="12"/>
  <c r="K45" i="12"/>
  <c r="F46" i="12"/>
  <c r="F44" i="12"/>
  <c r="K46" i="12"/>
  <c r="F47" i="12"/>
  <c r="K44" i="12"/>
  <c r="F45" i="12"/>
  <c r="AE46" i="12"/>
  <c r="U46" i="12"/>
  <c r="K47" i="12"/>
  <c r="AE46" i="1"/>
  <c r="Z46" i="1"/>
  <c r="U46" i="1"/>
  <c r="P46" i="1"/>
  <c r="K46" i="1"/>
  <c r="AE43" i="1"/>
  <c r="Z43" i="1"/>
  <c r="U43" i="1"/>
  <c r="P43" i="1"/>
  <c r="K43" i="1"/>
  <c r="AE44" i="1"/>
  <c r="Z44" i="1"/>
  <c r="U44" i="1"/>
  <c r="P44" i="1"/>
  <c r="K44" i="1"/>
  <c r="Z45" i="1"/>
  <c r="P45" i="1"/>
  <c r="AE45" i="1"/>
  <c r="K45" i="1"/>
  <c r="U45" i="1"/>
  <c r="F44" i="1"/>
  <c r="F45" i="1"/>
  <c r="F43" i="1"/>
  <c r="F46" i="1"/>
  <c r="AE23" i="7"/>
  <c r="Z23" i="7"/>
  <c r="U23" i="7"/>
  <c r="P23" i="7"/>
  <c r="K23" i="7"/>
  <c r="F26" i="7"/>
  <c r="AE24" i="7"/>
  <c r="Z24" i="7"/>
  <c r="U24" i="7"/>
  <c r="P24" i="7"/>
  <c r="K24" i="7"/>
  <c r="AE25" i="7"/>
  <c r="Z25" i="7"/>
  <c r="U25" i="7"/>
  <c r="P25" i="7"/>
  <c r="K25" i="7"/>
  <c r="F24" i="7"/>
  <c r="P26" i="7"/>
  <c r="AE26" i="7"/>
  <c r="U26" i="7"/>
  <c r="F23" i="7"/>
  <c r="Z26" i="7"/>
  <c r="F25" i="7"/>
  <c r="K26" i="7"/>
  <c r="AE45" i="7"/>
  <c r="Z45" i="7"/>
  <c r="U45" i="7"/>
  <c r="P45" i="7"/>
  <c r="K45" i="7"/>
  <c r="AE46" i="7"/>
  <c r="Z46" i="7"/>
  <c r="U46" i="7"/>
  <c r="P46" i="7"/>
  <c r="K46" i="7"/>
  <c r="F46" i="7"/>
  <c r="AE47" i="7"/>
  <c r="Z47" i="7"/>
  <c r="U47" i="7"/>
  <c r="P47" i="7"/>
  <c r="K47" i="7"/>
  <c r="F47" i="7"/>
  <c r="F45" i="7"/>
  <c r="P48" i="7"/>
  <c r="AE48" i="7"/>
  <c r="U48" i="7"/>
  <c r="Z48" i="7"/>
  <c r="F48" i="7"/>
  <c r="K48" i="7"/>
  <c r="AE29" i="1"/>
  <c r="Z29" i="1"/>
  <c r="U29" i="1"/>
  <c r="P29" i="1"/>
  <c r="K29" i="1"/>
  <c r="AE26" i="1"/>
  <c r="Z26" i="1"/>
  <c r="U26" i="1"/>
  <c r="P26" i="1"/>
  <c r="K26" i="1"/>
  <c r="AE27" i="1"/>
  <c r="Z27" i="1"/>
  <c r="U27" i="1"/>
  <c r="P27" i="1"/>
  <c r="K27" i="1"/>
  <c r="Z28" i="1"/>
  <c r="P28" i="1"/>
  <c r="AE28" i="1"/>
  <c r="U28" i="1"/>
  <c r="K28" i="1"/>
  <c r="F27" i="1"/>
  <c r="F28" i="1"/>
  <c r="F26" i="1"/>
  <c r="F29" i="1"/>
  <c r="AE15" i="12"/>
  <c r="Z15" i="12"/>
  <c r="U15" i="12"/>
  <c r="P15" i="12"/>
  <c r="AE12" i="12"/>
  <c r="Z12" i="12"/>
  <c r="U12" i="12"/>
  <c r="P12" i="12"/>
  <c r="AE13" i="12"/>
  <c r="Z13" i="12"/>
  <c r="U13" i="12"/>
  <c r="P13" i="12"/>
  <c r="AE14" i="12"/>
  <c r="U14" i="12"/>
  <c r="K13" i="12"/>
  <c r="K14" i="12"/>
  <c r="F13" i="12"/>
  <c r="Z14" i="12"/>
  <c r="P14" i="12"/>
  <c r="K15" i="12"/>
  <c r="F14" i="12"/>
  <c r="F12" i="12"/>
  <c r="K12" i="12"/>
  <c r="F15" i="12"/>
  <c r="AE35" i="12"/>
  <c r="Z35" i="12"/>
  <c r="U35" i="12"/>
  <c r="P35" i="12"/>
  <c r="AE32" i="12"/>
  <c r="Z32" i="12"/>
  <c r="U32" i="12"/>
  <c r="P32" i="12"/>
  <c r="AE33" i="12"/>
  <c r="Z33" i="12"/>
  <c r="U33" i="12"/>
  <c r="P33" i="12"/>
  <c r="AE34" i="12"/>
  <c r="U34" i="12"/>
  <c r="K33" i="12"/>
  <c r="K34" i="12"/>
  <c r="F33" i="12"/>
  <c r="K32" i="12"/>
  <c r="Z34" i="12"/>
  <c r="P34" i="12"/>
  <c r="K35" i="12"/>
  <c r="F34" i="12"/>
  <c r="F32" i="12"/>
  <c r="F35" i="12"/>
  <c r="AE52" i="12"/>
  <c r="Z52" i="12"/>
  <c r="U52" i="12"/>
  <c r="P52" i="12"/>
  <c r="AE49" i="12"/>
  <c r="Z49" i="12"/>
  <c r="U49" i="12"/>
  <c r="P49" i="12"/>
  <c r="AE50" i="12"/>
  <c r="Z50" i="12"/>
  <c r="U50" i="12"/>
  <c r="P50" i="12"/>
  <c r="K50" i="12"/>
  <c r="K49" i="12"/>
  <c r="F52" i="12"/>
  <c r="AE51" i="12"/>
  <c r="U51" i="12"/>
  <c r="K51" i="12"/>
  <c r="P51" i="12"/>
  <c r="F51" i="12"/>
  <c r="F50" i="12"/>
  <c r="Z51" i="12"/>
  <c r="F49" i="12"/>
  <c r="F10" i="1"/>
  <c r="F13" i="1"/>
  <c r="F12" i="1"/>
  <c r="F11" i="1"/>
  <c r="AE29" i="7"/>
  <c r="Z29" i="7"/>
  <c r="U29" i="7"/>
  <c r="P29" i="7"/>
  <c r="K29" i="7"/>
  <c r="F32" i="7"/>
  <c r="AE30" i="7"/>
  <c r="Z30" i="7"/>
  <c r="U30" i="7"/>
  <c r="P30" i="7"/>
  <c r="K30" i="7"/>
  <c r="AE31" i="7"/>
  <c r="Z31" i="7"/>
  <c r="U31" i="7"/>
  <c r="P31" i="7"/>
  <c r="K31" i="7"/>
  <c r="F30" i="7"/>
  <c r="U32" i="7"/>
  <c r="F31" i="7"/>
  <c r="Z32" i="7"/>
  <c r="P32" i="7"/>
  <c r="F29" i="7"/>
  <c r="AE32" i="7"/>
  <c r="K32" i="7"/>
  <c r="AE35" i="1"/>
  <c r="Z35" i="1"/>
  <c r="U35" i="1"/>
  <c r="P35" i="1"/>
  <c r="K35" i="1"/>
  <c r="AE32" i="1"/>
  <c r="Z32" i="1"/>
  <c r="U32" i="1"/>
  <c r="P32" i="1"/>
  <c r="K32" i="1"/>
  <c r="AE33" i="1"/>
  <c r="Z33" i="1"/>
  <c r="U33" i="1"/>
  <c r="P33" i="1"/>
  <c r="K33" i="1"/>
  <c r="AE34" i="1"/>
  <c r="U34" i="1"/>
  <c r="K34" i="1"/>
  <c r="Z34" i="1"/>
  <c r="P34" i="1"/>
  <c r="F34" i="1"/>
  <c r="F32" i="1"/>
  <c r="F35" i="1"/>
  <c r="F33" i="1"/>
  <c r="AE20" i="12"/>
  <c r="Z20" i="12"/>
  <c r="U20" i="12"/>
  <c r="P20" i="12"/>
  <c r="AE17" i="12"/>
  <c r="Z17" i="12"/>
  <c r="U17" i="12"/>
  <c r="P17" i="12"/>
  <c r="AE18" i="12"/>
  <c r="Z18" i="12"/>
  <c r="U18" i="12"/>
  <c r="P18" i="12"/>
  <c r="K18" i="12"/>
  <c r="K17" i="12"/>
  <c r="Z19" i="12"/>
  <c r="P19" i="12"/>
  <c r="K19" i="12"/>
  <c r="F18" i="12"/>
  <c r="AE19" i="12"/>
  <c r="K20" i="12"/>
  <c r="F19" i="12"/>
  <c r="F17" i="12"/>
  <c r="U19" i="12"/>
  <c r="F20" i="12"/>
  <c r="AE57" i="12"/>
  <c r="Z57" i="12"/>
  <c r="U57" i="12"/>
  <c r="P57" i="12"/>
  <c r="AE54" i="12"/>
  <c r="Z54" i="12"/>
  <c r="U54" i="12"/>
  <c r="P54" i="12"/>
  <c r="AE55" i="12"/>
  <c r="Z55" i="12"/>
  <c r="U55" i="12"/>
  <c r="P55" i="12"/>
  <c r="AE56" i="12"/>
  <c r="U56" i="12"/>
  <c r="K55" i="12"/>
  <c r="F55" i="12"/>
  <c r="K56" i="12"/>
  <c r="F56" i="12"/>
  <c r="F54" i="12"/>
  <c r="K54" i="12"/>
  <c r="Z56" i="12"/>
  <c r="P56" i="12"/>
  <c r="K57" i="12"/>
  <c r="F57" i="12"/>
  <c r="AE11" i="7"/>
  <c r="Z11" i="7"/>
  <c r="U11" i="7"/>
  <c r="P11" i="7"/>
  <c r="K11" i="7"/>
  <c r="F14" i="7"/>
  <c r="AE12" i="7"/>
  <c r="Z12" i="7"/>
  <c r="U12" i="7"/>
  <c r="P12" i="7"/>
  <c r="K12" i="7"/>
  <c r="F11" i="7"/>
  <c r="AE13" i="7"/>
  <c r="Z13" i="7"/>
  <c r="U13" i="7"/>
  <c r="P13" i="7"/>
  <c r="K13" i="7"/>
  <c r="F12" i="7"/>
  <c r="Z14" i="7"/>
  <c r="U14" i="7"/>
  <c r="AE14" i="7"/>
  <c r="K14" i="7"/>
  <c r="P14" i="7"/>
  <c r="F13" i="7"/>
  <c r="AE34" i="7"/>
  <c r="Z34" i="7"/>
  <c r="U34" i="7"/>
  <c r="P34" i="7"/>
  <c r="K34" i="7"/>
  <c r="F37" i="7"/>
  <c r="AE35" i="7"/>
  <c r="Z35" i="7"/>
  <c r="U35" i="7"/>
  <c r="P35" i="7"/>
  <c r="K35" i="7"/>
  <c r="AE36" i="7"/>
  <c r="Z36" i="7"/>
  <c r="U36" i="7"/>
  <c r="P36" i="7"/>
  <c r="K36" i="7"/>
  <c r="F35" i="7"/>
  <c r="Z37" i="7"/>
  <c r="AE37" i="7"/>
  <c r="K37" i="7"/>
  <c r="F34" i="7"/>
  <c r="P37" i="7"/>
  <c r="F36" i="7"/>
  <c r="U37" i="7"/>
  <c r="AE41" i="1"/>
  <c r="Z41" i="1"/>
  <c r="U41" i="1"/>
  <c r="P41" i="1"/>
  <c r="K41" i="1"/>
  <c r="AE38" i="1"/>
  <c r="Z38" i="1"/>
  <c r="U38" i="1"/>
  <c r="W38" i="1"/>
  <c r="P38" i="1"/>
  <c r="K38" i="1"/>
  <c r="AE39" i="1"/>
  <c r="Z39" i="1"/>
  <c r="U39" i="1"/>
  <c r="P39" i="1"/>
  <c r="K39" i="1"/>
  <c r="AE40" i="1"/>
  <c r="U40" i="1"/>
  <c r="K40" i="1"/>
  <c r="Z40" i="1"/>
  <c r="P40" i="1"/>
  <c r="F41" i="1"/>
  <c r="F39" i="1"/>
  <c r="F40" i="1"/>
  <c r="F38" i="1"/>
  <c r="AE62" i="12"/>
  <c r="Z62" i="12"/>
  <c r="U62" i="12"/>
  <c r="P62" i="12"/>
  <c r="K62" i="12"/>
  <c r="AE59" i="12"/>
  <c r="Z59" i="12"/>
  <c r="U59" i="12"/>
  <c r="W59" i="12"/>
  <c r="P59" i="12"/>
  <c r="K59" i="12"/>
  <c r="AE60" i="12"/>
  <c r="Z60" i="12"/>
  <c r="U60" i="12"/>
  <c r="P60" i="12"/>
  <c r="K60" i="12"/>
  <c r="F60" i="12"/>
  <c r="Z61" i="12"/>
  <c r="P61" i="12"/>
  <c r="F61" i="12"/>
  <c r="F59" i="12"/>
  <c r="H59" i="12"/>
  <c r="U61" i="12"/>
  <c r="F62" i="12"/>
  <c r="AE61" i="12"/>
  <c r="K61" i="12"/>
  <c r="AE17" i="7"/>
  <c r="Z17" i="7"/>
  <c r="U17" i="7"/>
  <c r="P17" i="7"/>
  <c r="K17" i="7"/>
  <c r="F20" i="7"/>
  <c r="AE18" i="7"/>
  <c r="Z18" i="7"/>
  <c r="U18" i="7"/>
  <c r="P18" i="7"/>
  <c r="K18" i="7"/>
  <c r="AE19" i="7"/>
  <c r="Z19" i="7"/>
  <c r="U19" i="7"/>
  <c r="P19" i="7"/>
  <c r="K19" i="7"/>
  <c r="F18" i="7"/>
  <c r="AE20" i="7"/>
  <c r="K20" i="7"/>
  <c r="F19" i="7"/>
  <c r="Z20" i="7"/>
  <c r="F17" i="7"/>
  <c r="P20" i="7"/>
  <c r="U20" i="7"/>
  <c r="AE40" i="7"/>
  <c r="Z40" i="7"/>
  <c r="U40" i="7"/>
  <c r="P40" i="7"/>
  <c r="K40" i="7"/>
  <c r="AE41" i="7"/>
  <c r="Z41" i="7"/>
  <c r="U41" i="7"/>
  <c r="P41" i="7"/>
  <c r="K41" i="7"/>
  <c r="F41" i="7"/>
  <c r="AE42" i="7"/>
  <c r="Z42" i="7"/>
  <c r="U42" i="7"/>
  <c r="P42" i="7"/>
  <c r="K42" i="7"/>
  <c r="F42" i="7"/>
  <c r="F40" i="7"/>
  <c r="AE43" i="7"/>
  <c r="K43" i="7"/>
  <c r="P43" i="7"/>
  <c r="U43" i="7"/>
  <c r="Z43" i="7"/>
  <c r="F43" i="7"/>
  <c r="G12" i="1"/>
  <c r="G13" i="1"/>
  <c r="G10" i="1"/>
  <c r="G11" i="1"/>
  <c r="D21" i="10"/>
  <c r="D8" i="10"/>
  <c r="I8" i="10"/>
  <c r="D39" i="12"/>
  <c r="D22" i="10"/>
  <c r="D44" i="1"/>
  <c r="D40" i="12"/>
  <c r="D11" i="10"/>
  <c r="D27" i="1"/>
  <c r="D25" i="12"/>
  <c r="D13" i="12"/>
  <c r="D12" i="1"/>
  <c r="H12" i="1"/>
  <c r="D17" i="7"/>
  <c r="D11" i="1"/>
  <c r="D29" i="1"/>
  <c r="D22" i="12"/>
  <c r="D35" i="12"/>
  <c r="D19" i="7"/>
  <c r="D19" i="10"/>
  <c r="D42" i="12"/>
  <c r="D42" i="7"/>
  <c r="D32" i="12"/>
  <c r="D29" i="12"/>
  <c r="D56" i="12"/>
  <c r="D17" i="12"/>
  <c r="D25" i="7"/>
  <c r="D41" i="1"/>
  <c r="D57" i="12"/>
  <c r="D43" i="1"/>
  <c r="D39" i="1"/>
  <c r="D45" i="1"/>
  <c r="D59" i="12"/>
  <c r="D49" i="12"/>
  <c r="D46" i="1"/>
  <c r="D47" i="7"/>
  <c r="D22" i="1"/>
  <c r="D28" i="12"/>
  <c r="D31" i="7"/>
  <c r="D19" i="1"/>
  <c r="D35" i="1"/>
  <c r="D62" i="12"/>
  <c r="D36" i="7"/>
  <c r="D38" i="1"/>
  <c r="D11" i="7"/>
  <c r="D28" i="1"/>
  <c r="D41" i="7"/>
  <c r="D24" i="1"/>
  <c r="D37" i="7"/>
  <c r="D40" i="1"/>
  <c r="D35" i="7"/>
  <c r="D33" i="1"/>
  <c r="D30" i="7"/>
  <c r="D50" i="12"/>
  <c r="D34" i="1"/>
  <c r="D54" i="12"/>
  <c r="D52" i="12"/>
  <c r="D41" i="12"/>
  <c r="D24" i="7"/>
  <c r="D45" i="12"/>
  <c r="D61" i="12"/>
  <c r="D55" i="12"/>
  <c r="D14" i="12"/>
  <c r="D20" i="7"/>
  <c r="D32" i="7"/>
  <c r="D26" i="1"/>
  <c r="D21" i="1"/>
  <c r="D18" i="7"/>
  <c r="D18" i="1"/>
  <c r="D34" i="7"/>
  <c r="F22" i="10"/>
  <c r="D32" i="1"/>
  <c r="D12" i="12"/>
  <c r="D27" i="12"/>
  <c r="D44" i="12"/>
  <c r="D13" i="10"/>
  <c r="F12" i="10"/>
  <c r="F8" i="10"/>
  <c r="D16" i="10"/>
  <c r="F21" i="10"/>
  <c r="F18" i="10"/>
  <c r="D15" i="10"/>
  <c r="D12" i="10"/>
  <c r="F17" i="10"/>
  <c r="F15" i="10"/>
  <c r="F10" i="10"/>
  <c r="F19" i="10"/>
  <c r="D17" i="10"/>
  <c r="D10" i="10"/>
  <c r="D23" i="7"/>
  <c r="D60" i="12"/>
  <c r="D23" i="12"/>
  <c r="D18" i="12"/>
  <c r="D33" i="12"/>
  <c r="D15" i="12"/>
  <c r="D46" i="7"/>
  <c r="D13" i="7"/>
  <c r="D10" i="1"/>
  <c r="D30" i="12"/>
  <c r="D43" i="7"/>
  <c r="D20" i="12"/>
  <c r="D46" i="12"/>
  <c r="D40" i="7"/>
  <c r="D29" i="7"/>
  <c r="D16" i="1"/>
  <c r="D19" i="12"/>
  <c r="D23" i="1"/>
  <c r="D13" i="1"/>
  <c r="D34" i="12"/>
  <c r="D51" i="12"/>
  <c r="D14" i="7"/>
  <c r="F11" i="10"/>
  <c r="D12" i="7"/>
  <c r="D48" i="7"/>
  <c r="D24" i="12"/>
  <c r="D47" i="12"/>
  <c r="D17" i="1"/>
  <c r="D18" i="10"/>
  <c r="D26" i="7"/>
  <c r="D45" i="7"/>
  <c r="M43" i="7"/>
  <c r="AB18" i="7"/>
  <c r="AG22" i="10"/>
  <c r="AB22" i="10"/>
  <c r="AG21" i="10"/>
  <c r="AB21" i="10"/>
  <c r="H21" i="10"/>
  <c r="H22" i="10"/>
  <c r="W21" i="10"/>
  <c r="R21" i="10"/>
  <c r="M21" i="10"/>
  <c r="W22" i="10"/>
  <c r="M22" i="10"/>
  <c r="R22" i="10"/>
  <c r="H19" i="10"/>
  <c r="H15" i="10"/>
  <c r="H17" i="10"/>
  <c r="H18" i="10"/>
  <c r="AG8" i="10"/>
  <c r="W8" i="10"/>
  <c r="AB8" i="10"/>
  <c r="M8" i="10"/>
  <c r="R8" i="10"/>
  <c r="D4" i="13"/>
  <c r="H10" i="10"/>
  <c r="AB18" i="10"/>
  <c r="R18" i="10"/>
  <c r="AG18" i="10"/>
  <c r="W18" i="10"/>
  <c r="M18" i="10"/>
  <c r="AB15" i="10"/>
  <c r="R15" i="10"/>
  <c r="AG15" i="10"/>
  <c r="M15" i="10"/>
  <c r="W15" i="10"/>
  <c r="AB11" i="10"/>
  <c r="R11" i="10"/>
  <c r="AG11" i="10"/>
  <c r="M11" i="10"/>
  <c r="W11" i="10"/>
  <c r="AG19" i="10"/>
  <c r="W19" i="10"/>
  <c r="M19" i="10"/>
  <c r="R19" i="10"/>
  <c r="AB19" i="10"/>
  <c r="AG12" i="10"/>
  <c r="W12" i="10"/>
  <c r="R12" i="10"/>
  <c r="M12" i="10"/>
  <c r="AB12" i="10"/>
  <c r="AG16" i="10"/>
  <c r="W16" i="10"/>
  <c r="R16" i="10"/>
  <c r="M16" i="10"/>
  <c r="AB16" i="10"/>
  <c r="H8" i="10"/>
  <c r="H12" i="10"/>
  <c r="H16" i="10"/>
  <c r="C6" i="13"/>
  <c r="C5" i="13"/>
  <c r="C4" i="13"/>
  <c r="C8" i="13"/>
  <c r="C9" i="13"/>
  <c r="C7" i="13"/>
  <c r="AB10" i="10"/>
  <c r="M10" i="10"/>
  <c r="R10" i="10"/>
  <c r="W10" i="10"/>
  <c r="AG10" i="10"/>
  <c r="H11" i="10"/>
  <c r="W17" i="10"/>
  <c r="M17" i="10"/>
  <c r="R17" i="10"/>
  <c r="AB17" i="10"/>
  <c r="AG17" i="10"/>
  <c r="M13" i="10"/>
  <c r="W13" i="10"/>
  <c r="AB13" i="10"/>
  <c r="AG13" i="10"/>
  <c r="R13" i="10"/>
  <c r="H13" i="10"/>
  <c r="W20" i="7"/>
  <c r="H43" i="7"/>
  <c r="H38" i="1"/>
  <c r="R57" i="12"/>
  <c r="H57" i="12"/>
  <c r="W41" i="7"/>
  <c r="H60" i="12"/>
  <c r="AB60" i="12"/>
  <c r="R41" i="1"/>
  <c r="M36" i="7"/>
  <c r="AB35" i="7"/>
  <c r="H11" i="1"/>
  <c r="R40" i="7"/>
  <c r="AG36" i="7"/>
  <c r="H19" i="7"/>
  <c r="M19" i="7"/>
  <c r="R40" i="1"/>
  <c r="AG40" i="1"/>
  <c r="AB39" i="1"/>
  <c r="R34" i="7"/>
  <c r="W14" i="7"/>
  <c r="M54" i="12"/>
  <c r="H55" i="12"/>
  <c r="R55" i="12"/>
  <c r="R54" i="12"/>
  <c r="R19" i="12"/>
  <c r="H33" i="1"/>
  <c r="R34" i="1"/>
  <c r="AG34" i="1"/>
  <c r="AB33" i="1"/>
  <c r="W32" i="1"/>
  <c r="R35" i="1"/>
  <c r="M31" i="7"/>
  <c r="AG31" i="7"/>
  <c r="R29" i="7"/>
  <c r="AG51" i="12"/>
  <c r="R50" i="12"/>
  <c r="R33" i="12"/>
  <c r="R32" i="12"/>
  <c r="H15" i="12"/>
  <c r="M15" i="12"/>
  <c r="M14" i="12"/>
  <c r="R13" i="12"/>
  <c r="R15" i="12"/>
  <c r="H29" i="1"/>
  <c r="M28" i="1"/>
  <c r="AB28" i="1"/>
  <c r="W26" i="1"/>
  <c r="R29" i="1"/>
  <c r="M48" i="7"/>
  <c r="AG48" i="7"/>
  <c r="M47" i="7"/>
  <c r="AG47" i="7"/>
  <c r="W46" i="7"/>
  <c r="R45" i="7"/>
  <c r="M26" i="7"/>
  <c r="W26" i="7"/>
  <c r="M25" i="7"/>
  <c r="AG25" i="7"/>
  <c r="AB24" i="7"/>
  <c r="R23" i="7"/>
  <c r="H46" i="1"/>
  <c r="W45" i="1"/>
  <c r="AB45" i="1"/>
  <c r="AB44" i="1"/>
  <c r="R46" i="1"/>
  <c r="M47" i="12"/>
  <c r="M44" i="12"/>
  <c r="H46" i="12"/>
  <c r="R45" i="12"/>
  <c r="R44" i="12"/>
  <c r="R47" i="12"/>
  <c r="M29" i="12"/>
  <c r="H27" i="12"/>
  <c r="R27" i="12"/>
  <c r="R30" i="12"/>
  <c r="H24" i="1"/>
  <c r="M23" i="1"/>
  <c r="AB23" i="1"/>
  <c r="AB22" i="1"/>
  <c r="W21" i="1"/>
  <c r="R24" i="1"/>
  <c r="H42" i="12"/>
  <c r="M41" i="12"/>
  <c r="W41" i="12"/>
  <c r="R40" i="12"/>
  <c r="R39" i="12"/>
  <c r="R42" i="12"/>
  <c r="M22" i="12"/>
  <c r="AG24" i="12"/>
  <c r="H23" i="12"/>
  <c r="R23" i="12"/>
  <c r="R22" i="12"/>
  <c r="R25" i="12"/>
  <c r="H19" i="1"/>
  <c r="R19" i="1"/>
  <c r="AG19" i="7"/>
  <c r="R17" i="7"/>
  <c r="R62" i="12"/>
  <c r="M37" i="7"/>
  <c r="H13" i="7"/>
  <c r="H11" i="7"/>
  <c r="H20" i="12"/>
  <c r="R20" i="12"/>
  <c r="AB32" i="7"/>
  <c r="AB30" i="7"/>
  <c r="H49" i="12"/>
  <c r="M52" i="12"/>
  <c r="R49" i="12"/>
  <c r="R34" i="12"/>
  <c r="M34" i="12"/>
  <c r="R35" i="12"/>
  <c r="R12" i="12"/>
  <c r="H28" i="12"/>
  <c r="R18" i="1"/>
  <c r="W16" i="1"/>
  <c r="AB43" i="7"/>
  <c r="AG43" i="7"/>
  <c r="R42" i="7"/>
  <c r="H41" i="7"/>
  <c r="AB41" i="7"/>
  <c r="W40" i="7"/>
  <c r="R20" i="7"/>
  <c r="M20" i="7"/>
  <c r="R19" i="7"/>
  <c r="M18" i="7"/>
  <c r="AG18" i="7"/>
  <c r="W17" i="7"/>
  <c r="AG61" i="12"/>
  <c r="H61" i="12"/>
  <c r="M60" i="12"/>
  <c r="AG60" i="12"/>
  <c r="AB59" i="12"/>
  <c r="W62" i="12"/>
  <c r="H40" i="1"/>
  <c r="AB40" i="1"/>
  <c r="M39" i="1"/>
  <c r="AG39" i="1"/>
  <c r="AB38" i="1"/>
  <c r="W41" i="1"/>
  <c r="H36" i="7"/>
  <c r="AG37" i="7"/>
  <c r="R36" i="7"/>
  <c r="M35" i="7"/>
  <c r="AG35" i="7"/>
  <c r="W34" i="7"/>
  <c r="R14" i="7"/>
  <c r="AB14" i="7"/>
  <c r="W13" i="7"/>
  <c r="M12" i="7"/>
  <c r="AG12" i="7"/>
  <c r="W11" i="7"/>
  <c r="M57" i="12"/>
  <c r="H54" i="12"/>
  <c r="M55" i="12"/>
  <c r="W55" i="12"/>
  <c r="W54" i="12"/>
  <c r="M42" i="7"/>
  <c r="W37" i="7"/>
  <c r="R13" i="7"/>
  <c r="R11" i="7"/>
  <c r="R18" i="12"/>
  <c r="M32" i="7"/>
  <c r="R52" i="12"/>
  <c r="AB27" i="1"/>
  <c r="W43" i="1"/>
  <c r="AG18" i="1"/>
  <c r="W43" i="7"/>
  <c r="H40" i="7"/>
  <c r="W42" i="7"/>
  <c r="M41" i="7"/>
  <c r="AG41" i="7"/>
  <c r="AB40" i="7"/>
  <c r="H17" i="7"/>
  <c r="AG20" i="7"/>
  <c r="W19" i="7"/>
  <c r="R18" i="7"/>
  <c r="H20" i="7"/>
  <c r="AB17" i="7"/>
  <c r="H62" i="12"/>
  <c r="R61" i="12"/>
  <c r="R60" i="12"/>
  <c r="M59" i="12"/>
  <c r="AG59" i="12"/>
  <c r="AB62" i="12"/>
  <c r="H39" i="1"/>
  <c r="M40" i="1"/>
  <c r="R39" i="1"/>
  <c r="M38" i="1"/>
  <c r="AG38" i="1"/>
  <c r="AB41" i="1"/>
  <c r="R37" i="7"/>
  <c r="AB37" i="7"/>
  <c r="W36" i="7"/>
  <c r="R35" i="7"/>
  <c r="H37" i="7"/>
  <c r="AB34" i="7"/>
  <c r="M14" i="7"/>
  <c r="H12" i="7"/>
  <c r="AB13" i="7"/>
  <c r="R12" i="7"/>
  <c r="H14" i="7"/>
  <c r="AB11" i="7"/>
  <c r="R56" i="12"/>
  <c r="H56" i="12"/>
  <c r="W56" i="12"/>
  <c r="AB55" i="12"/>
  <c r="AB54" i="12"/>
  <c r="AB57" i="12"/>
  <c r="H17" i="12"/>
  <c r="H18" i="12"/>
  <c r="M17" i="12"/>
  <c r="AB18" i="12"/>
  <c r="AB17" i="12"/>
  <c r="AB20" i="12"/>
  <c r="H32" i="1"/>
  <c r="M34" i="1"/>
  <c r="R33" i="1"/>
  <c r="M32" i="1"/>
  <c r="AG32" i="1"/>
  <c r="AG42" i="7"/>
  <c r="M61" i="12"/>
  <c r="AB12" i="7"/>
  <c r="M20" i="12"/>
  <c r="R17" i="12"/>
  <c r="H35" i="12"/>
  <c r="R28" i="12"/>
  <c r="AB17" i="1"/>
  <c r="R43" i="7"/>
  <c r="H42" i="7"/>
  <c r="AB42" i="7"/>
  <c r="R41" i="7"/>
  <c r="M40" i="7"/>
  <c r="AG40" i="7"/>
  <c r="AB20" i="7"/>
  <c r="H18" i="7"/>
  <c r="AB19" i="7"/>
  <c r="W18" i="7"/>
  <c r="M17" i="7"/>
  <c r="AG17" i="7"/>
  <c r="W61" i="12"/>
  <c r="AB61" i="12"/>
  <c r="W60" i="12"/>
  <c r="R59" i="12"/>
  <c r="M62" i="12"/>
  <c r="AG62" i="12"/>
  <c r="H41" i="1"/>
  <c r="W40" i="1"/>
  <c r="W39" i="1"/>
  <c r="R38" i="1"/>
  <c r="M41" i="1"/>
  <c r="AG41" i="1"/>
  <c r="H34" i="7"/>
  <c r="H35" i="7"/>
  <c r="AB36" i="7"/>
  <c r="W35" i="7"/>
  <c r="M34" i="7"/>
  <c r="AG34" i="7"/>
  <c r="AG14" i="7"/>
  <c r="M13" i="7"/>
  <c r="AG13" i="7"/>
  <c r="W12" i="7"/>
  <c r="M11" i="7"/>
  <c r="AG11" i="7"/>
  <c r="AB56" i="12"/>
  <c r="M56" i="12"/>
  <c r="AG56" i="12"/>
  <c r="AG55" i="12"/>
  <c r="AG54" i="12"/>
  <c r="AG57" i="12"/>
  <c r="H19" i="12"/>
  <c r="M19" i="12"/>
  <c r="M18" i="12"/>
  <c r="AG18" i="12"/>
  <c r="AG17" i="12"/>
  <c r="AG20" i="12"/>
  <c r="H34" i="1"/>
  <c r="W34" i="1"/>
  <c r="W33" i="1"/>
  <c r="R32" i="1"/>
  <c r="M35" i="1"/>
  <c r="W57" i="12"/>
  <c r="W19" i="12"/>
  <c r="AG19" i="12"/>
  <c r="AB19" i="12"/>
  <c r="W18" i="12"/>
  <c r="W17" i="12"/>
  <c r="W20" i="12"/>
  <c r="H35" i="1"/>
  <c r="AB34" i="1"/>
  <c r="M33" i="1"/>
  <c r="AG33" i="1"/>
  <c r="AB32" i="1"/>
  <c r="W35" i="1"/>
  <c r="AG32" i="7"/>
  <c r="H31" i="7"/>
  <c r="R31" i="7"/>
  <c r="M30" i="7"/>
  <c r="AG30" i="7"/>
  <c r="W29" i="7"/>
  <c r="AB51" i="12"/>
  <c r="R51" i="12"/>
  <c r="H52" i="12"/>
  <c r="W50" i="12"/>
  <c r="W49" i="12"/>
  <c r="W52" i="12"/>
  <c r="H32" i="12"/>
  <c r="AB34" i="12"/>
  <c r="M33" i="12"/>
  <c r="W33" i="12"/>
  <c r="W32" i="12"/>
  <c r="W35" i="12"/>
  <c r="M12" i="12"/>
  <c r="R14" i="12"/>
  <c r="M13" i="12"/>
  <c r="W13" i="12"/>
  <c r="W12" i="12"/>
  <c r="W15" i="12"/>
  <c r="H26" i="1"/>
  <c r="W28" i="1"/>
  <c r="M27" i="1"/>
  <c r="AG27" i="1"/>
  <c r="AB26" i="1"/>
  <c r="W29" i="1"/>
  <c r="H48" i="7"/>
  <c r="R48" i="7"/>
  <c r="R47" i="7"/>
  <c r="H46" i="7"/>
  <c r="AB46" i="7"/>
  <c r="W45" i="7"/>
  <c r="H25" i="7"/>
  <c r="AG26" i="7"/>
  <c r="R25" i="7"/>
  <c r="M24" i="7"/>
  <c r="AG24" i="7"/>
  <c r="W23" i="7"/>
  <c r="H43" i="1"/>
  <c r="M45" i="1"/>
  <c r="M44" i="1"/>
  <c r="AG44" i="1"/>
  <c r="AB43" i="1"/>
  <c r="W46" i="1"/>
  <c r="W46" i="12"/>
  <c r="H47" i="12"/>
  <c r="M45" i="12"/>
  <c r="W45" i="12"/>
  <c r="W44" i="12"/>
  <c r="W47" i="12"/>
  <c r="AB29" i="12"/>
  <c r="W29" i="12"/>
  <c r="H29" i="12"/>
  <c r="W28" i="12"/>
  <c r="W27" i="12"/>
  <c r="W30" i="12"/>
  <c r="H21" i="1"/>
  <c r="W23" i="1"/>
  <c r="M22" i="1"/>
  <c r="AG22" i="1"/>
  <c r="AB21" i="1"/>
  <c r="W24" i="1"/>
  <c r="M42" i="12"/>
  <c r="R41" i="12"/>
  <c r="AG41" i="12"/>
  <c r="W40" i="12"/>
  <c r="W39" i="12"/>
  <c r="W42" i="12"/>
  <c r="H25" i="12"/>
  <c r="H22" i="12"/>
  <c r="M23" i="12"/>
  <c r="W23" i="12"/>
  <c r="W22" i="12"/>
  <c r="W25" i="12"/>
  <c r="H16" i="1"/>
  <c r="AB18" i="1"/>
  <c r="M17" i="1"/>
  <c r="AG17" i="1"/>
  <c r="AB16" i="1"/>
  <c r="W19" i="1"/>
  <c r="AB35" i="1"/>
  <c r="H29" i="7"/>
  <c r="W32" i="7"/>
  <c r="W31" i="7"/>
  <c r="R30" i="7"/>
  <c r="H32" i="7"/>
  <c r="AB29" i="7"/>
  <c r="H50" i="12"/>
  <c r="M51" i="12"/>
  <c r="M49" i="12"/>
  <c r="AB50" i="12"/>
  <c r="AB49" i="12"/>
  <c r="AB52" i="12"/>
  <c r="H34" i="12"/>
  <c r="M32" i="12"/>
  <c r="W34" i="12"/>
  <c r="AB33" i="12"/>
  <c r="AB32" i="12"/>
  <c r="AB35" i="12"/>
  <c r="H12" i="12"/>
  <c r="AB14" i="12"/>
  <c r="W14" i="12"/>
  <c r="AB13" i="12"/>
  <c r="AB12" i="12"/>
  <c r="AB15" i="12"/>
  <c r="H28" i="1"/>
  <c r="AG28" i="1"/>
  <c r="R27" i="1"/>
  <c r="M26" i="1"/>
  <c r="AG26" i="1"/>
  <c r="AB29" i="1"/>
  <c r="AB48" i="7"/>
  <c r="H45" i="7"/>
  <c r="W47" i="7"/>
  <c r="M46" i="7"/>
  <c r="AG46" i="7"/>
  <c r="AB45" i="7"/>
  <c r="AB26" i="7"/>
  <c r="R26" i="7"/>
  <c r="W25" i="7"/>
  <c r="R24" i="7"/>
  <c r="H26" i="7"/>
  <c r="AB23" i="7"/>
  <c r="H45" i="1"/>
  <c r="AG45" i="1"/>
  <c r="R44" i="1"/>
  <c r="M43" i="1"/>
  <c r="AG43" i="1"/>
  <c r="AB46" i="1"/>
  <c r="AG46" i="12"/>
  <c r="M46" i="12"/>
  <c r="R46" i="12"/>
  <c r="AB45" i="12"/>
  <c r="AB44" i="12"/>
  <c r="AB47" i="12"/>
  <c r="M30" i="12"/>
  <c r="AG29" i="12"/>
  <c r="H30" i="12"/>
  <c r="AB28" i="12"/>
  <c r="AB27" i="12"/>
  <c r="AB30" i="12"/>
  <c r="H23" i="1"/>
  <c r="AG23" i="1"/>
  <c r="R22" i="1"/>
  <c r="M21" i="1"/>
  <c r="AG21" i="1"/>
  <c r="AB24" i="1"/>
  <c r="H39" i="12"/>
  <c r="AB41" i="12"/>
  <c r="H40" i="12"/>
  <c r="AB40" i="12"/>
  <c r="AB39" i="12"/>
  <c r="AB42" i="12"/>
  <c r="M25" i="12"/>
  <c r="H24" i="12"/>
  <c r="R24" i="12"/>
  <c r="AB23" i="12"/>
  <c r="AB22" i="12"/>
  <c r="AB25" i="12"/>
  <c r="H18" i="1"/>
  <c r="M18" i="1"/>
  <c r="R17" i="1"/>
  <c r="M16" i="1"/>
  <c r="AG16" i="1"/>
  <c r="AB19" i="1"/>
  <c r="AG35" i="1"/>
  <c r="R32" i="7"/>
  <c r="H30" i="7"/>
  <c r="AB31" i="7"/>
  <c r="W30" i="7"/>
  <c r="M29" i="7"/>
  <c r="AG29" i="7"/>
  <c r="H51" i="12"/>
  <c r="W51" i="12"/>
  <c r="M50" i="12"/>
  <c r="AG50" i="12"/>
  <c r="AG49" i="12"/>
  <c r="AG52" i="12"/>
  <c r="M35" i="12"/>
  <c r="H33" i="12"/>
  <c r="AG34" i="12"/>
  <c r="AG33" i="12"/>
  <c r="AG32" i="12"/>
  <c r="AG35" i="12"/>
  <c r="H14" i="12"/>
  <c r="H13" i="12"/>
  <c r="AG14" i="12"/>
  <c r="AG13" i="12"/>
  <c r="AG12" i="12"/>
  <c r="AG15" i="12"/>
  <c r="H27" i="1"/>
  <c r="R28" i="1"/>
  <c r="W27" i="1"/>
  <c r="R26" i="1"/>
  <c r="M29" i="1"/>
  <c r="AG29" i="1"/>
  <c r="W48" i="7"/>
  <c r="H47" i="7"/>
  <c r="AB47" i="7"/>
  <c r="R46" i="7"/>
  <c r="M45" i="7"/>
  <c r="AG45" i="7"/>
  <c r="H23" i="7"/>
  <c r="H24" i="7"/>
  <c r="AB25" i="7"/>
  <c r="W24" i="7"/>
  <c r="M23" i="7"/>
  <c r="AG23" i="7"/>
  <c r="H44" i="1"/>
  <c r="R45" i="1"/>
  <c r="W44" i="1"/>
  <c r="R43" i="1"/>
  <c r="M46" i="1"/>
  <c r="AG46" i="1"/>
  <c r="H45" i="12"/>
  <c r="H44" i="12"/>
  <c r="AB46" i="12"/>
  <c r="AG45" i="12"/>
  <c r="AG44" i="12"/>
  <c r="AG47" i="12"/>
  <c r="R29" i="12"/>
  <c r="M27" i="12"/>
  <c r="M28" i="12"/>
  <c r="AG28" i="12"/>
  <c r="AG27" i="12"/>
  <c r="AG30" i="12"/>
  <c r="H22" i="1"/>
  <c r="R23" i="1"/>
  <c r="W22" i="1"/>
  <c r="R21" i="1"/>
  <c r="M24" i="1"/>
  <c r="AG24" i="1"/>
  <c r="H41" i="12"/>
  <c r="M39" i="12"/>
  <c r="M40" i="12"/>
  <c r="AG40" i="12"/>
  <c r="AG39" i="12"/>
  <c r="AG42" i="12"/>
  <c r="W24" i="12"/>
  <c r="M24" i="12"/>
  <c r="AB24" i="12"/>
  <c r="AG23" i="12"/>
  <c r="AG22" i="12"/>
  <c r="AG25" i="12"/>
  <c r="H17" i="1"/>
  <c r="W18" i="1"/>
  <c r="W17" i="1"/>
  <c r="R16" i="1"/>
  <c r="M19" i="1"/>
  <c r="AG19" i="1"/>
  <c r="H13" i="1"/>
  <c r="H10" i="1"/>
</calcChain>
</file>

<file path=xl/sharedStrings.xml><?xml version="1.0" encoding="utf-8"?>
<sst xmlns="http://schemas.openxmlformats.org/spreadsheetml/2006/main" count="571" uniqueCount="169">
  <si>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</si>
  <si>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</si>
  <si>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</si>
  <si>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</si>
  <si>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</si>
  <si>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</si>
  <si>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</si>
  <si>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</si>
  <si>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</si>
  <si>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</si>
  <si>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</si>
  <si>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</si>
  <si>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</si>
  <si>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</si>
  <si>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</si>
  <si>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</si>
  <si>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</si>
  <si>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</si>
  <si>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</si>
  <si>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</si>
  <si>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</si>
  <si>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</si>
  <si>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</si>
  <si>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</si>
  <si>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</si>
  <si>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</si>
  <si>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</si>
  <si>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</si>
  <si>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</si>
  <si>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</si>
  <si>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</si>
  <si>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</si>
  <si>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</si>
  <si>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</si>
  <si>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</si>
  <si>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</si>
  <si>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</si>
  <si>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</si>
  <si>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</si>
  <si>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</si>
  <si>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</si>
  <si>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</si>
  <si>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</si>
  <si>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</si>
  <si>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</si>
  <si>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</si>
  <si>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</si>
  <si>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</si>
  <si>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</si>
  <si>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</si>
  <si>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</si>
  <si>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</si>
  <si>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</si>
  <si>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</si>
  <si>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</si>
  <si>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</si>
  <si>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</si>
  <si>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</si>
  <si>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</si>
  <si>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</si>
  <si>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</si>
  <si>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</si>
  <si>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</si>
  <si>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</si>
  <si>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</si>
  <si>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</si>
  <si>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</si>
  <si>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</si>
  <si>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</si>
  <si>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</si>
  <si>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</si>
  <si>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</si>
  <si>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</si>
  <si>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</si>
  <si>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</si>
  <si>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</si>
  <si>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</si>
  <si>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</si>
  <si>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</si>
  <si>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</si>
  <si>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</si>
  <si>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</si>
  <si>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</si>
  <si>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</si>
  <si>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</si>
  <si>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</si>
  <si>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</si>
  <si>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</si>
  <si>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</si>
  <si>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</si>
  <si>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</si>
  <si>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</si>
  <si>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</si>
  <si>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</si>
  <si>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</si>
  <si>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</si>
  <si>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</si>
  <si>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</si>
  <si>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</si>
  <si>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</si>
  <si>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</si>
  <si>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</si>
  <si>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</si>
  <si>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</si>
  <si>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</si>
  <si>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</si>
  <si>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</si>
  <si>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</si>
  <si>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</si>
  <si>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</si>
  <si>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</si>
  <si>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</si>
  <si>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</si>
  <si>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</si>
  <si>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</si>
  <si>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</si>
  <si>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</si>
  <si>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</si>
  <si>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</si>
  <si>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</si>
  <si>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</si>
  <si>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</si>
  <si>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</si>
  <si>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</si>
  <si>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</si>
  <si>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</si>
  <si>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</si>
  <si>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Proposed Policy</t>
  </si>
  <si>
    <t>Baseline Child Poverty* ("Before")</t>
  </si>
  <si>
    <t>Estimated Child Poverty ("After")</t>
  </si>
  <si>
    <t>Reducing the Current State Childless EITC Minimum Age to 21</t>
  </si>
  <si>
    <t>Expanding the Current State EITC to Filers with Individual Taxpayer Identification Number (ITIN)</t>
  </si>
  <si>
    <t>Increasing the State EITC to 50 Percent of the Federal Share</t>
  </si>
  <si>
    <t>Increasing the State EITC to 50 Percent of the Federal Share, plus ITIN</t>
  </si>
  <si>
    <t>Increasing the State EITC to 100 Percent of the Federal Share</t>
  </si>
  <si>
    <t>Increasing the State EITC to 100 Percent of the Federal Share, plus ITIN</t>
  </si>
  <si>
    <t>*Using CPRAC-SPM</t>
  </si>
  <si>
    <t>Policy #</t>
  </si>
  <si>
    <t>Child Poverty Reduction - White</t>
  </si>
  <si>
    <t>Child Poverty Reduction - Black</t>
  </si>
  <si>
    <t>Child Poverty Reduction - Hispanic</t>
  </si>
  <si>
    <t>Child Poverty Reduction - AAPI</t>
  </si>
  <si>
    <t>Baseline Cost ($millions)</t>
  </si>
  <si>
    <t>Additional Annual Cost ($millions)</t>
  </si>
  <si>
    <t>Baseline measures</t>
  </si>
  <si>
    <t>1. Proposed Policy Increasing the State EITC from 30% to 50% of the Federal Share</t>
  </si>
  <si>
    <t>2. Proposed Policy Increasing the State EITC from 30% to 50% of the Federal Share and Allowing ITIN Filers to Receive Credit</t>
  </si>
  <si>
    <t>3. Proposed Policy Increasing the State EITC from 30% to 100% of the Federal Share</t>
  </si>
  <si>
    <t>4. Proposed Policy Increasing the State EITC from 30% to 100% of the Federal Share and Allowing ITIN Filers to Receive Credit</t>
  </si>
  <si>
    <t>5. Proposed Policy Reducing the Minimum Age for the Childless EITC from 25 to 21</t>
  </si>
  <si>
    <t>6. Proposed Policy Allowing ITIN Filers to Receive EITC</t>
  </si>
  <si>
    <t>6. Proposed Policy Allowing ITIN Filers to Receive Credit</t>
  </si>
  <si>
    <t xml:space="preserve">Baseline measures </t>
  </si>
  <si>
    <r>
      <t xml:space="preserve">People in SPM Poverty by Demographic Characteristics, </t>
    </r>
    <r>
      <rPr>
        <b/>
        <sz val="10"/>
        <color theme="1"/>
        <rFont val="Calibri"/>
        <family val="2"/>
        <scheme val="minor"/>
      </rPr>
      <t>Under Proposed EITC Policies</t>
    </r>
    <r>
      <rPr>
        <b/>
        <sz val="10"/>
        <rFont val="Calibri"/>
        <family val="2"/>
        <scheme val="minor"/>
      </rPr>
      <t>, 2019</t>
    </r>
  </si>
  <si>
    <t>Characteristics of Individuals in SPM Poverty in New York Under Proposed EITC Policies, 2019</t>
  </si>
  <si>
    <t>Characteristics of Individuals by Race in SPM Poverty in New York Under Proposed EITC Policies, 2019</t>
  </si>
  <si>
    <t>Characteristics of Families in SPM Poverty in New York Under Proposed EITC Policies, 2019</t>
  </si>
  <si>
    <t>Changes in Household Resources Under Proposed EITC Policies, 2019</t>
  </si>
  <si>
    <t>Change in Benefit Programs Under Proposed EITC Policies, 2019</t>
  </si>
  <si>
    <t>Change in Government Costs Under Proposed EITC Policies, 2019</t>
  </si>
  <si>
    <t>Earned Income Tax Credit (EITC) -  Overview Table, No Employment Effects, 2019</t>
  </si>
  <si>
    <t>Positive Resource Change - Households w Children</t>
  </si>
  <si>
    <t>Table 0</t>
  </si>
  <si>
    <t>All Ages Poverty Reduction - NYC</t>
  </si>
  <si>
    <t>All Ages Poverty Reduction - ROS</t>
  </si>
  <si>
    <t>Avg Net Annual Pos Resource Change - Households w Children</t>
  </si>
  <si>
    <t>Cost per Percent of Child Poverty Reduction ($millions)</t>
  </si>
  <si>
    <t>Child Poverty Reduction Effect (%) - ages 0-4</t>
  </si>
  <si>
    <t>Child Poverty Reduction Effect (%) - ages 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</si>
</sst>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_(&quot;$&quot;* #,##0_);_(&quot;$&quot;* \(#,##0\);_(&quot;$&quot;* &quot;-&quot;??_);_(@_)"/>
  </numFmts>
  <fonts count="11"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i/>
      <sz val="10"/>
      <color rgb="FF000000"/>
      <name val="Calibri"/>
      <family val="2"/>
      <scheme val="minor"/>
    </font>
    <font>
      <sz val="10"/>
      <color rgb="FF00000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519">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0" xfId="0" applyFont="1" applyAlignment="1">
      <alignment horizontal="left" wrapText="1" indent="2"/>
    </xf>
    <xf numFmtId="0" fontId="1" fillId="0" borderId="0" xfId="0" applyFont="1" applyAlignment="1">
      <alignment horizontal="center"/>
    </xf>
    <xf numFmtId="3"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left" wrapText="1"/>
    </xf>
    <xf numFmtId="0" fontId="5" fillId="0" borderId="0" xfId="0" applyFont="1" applyAlignment="1">
      <alignment vertical="top" wrapText="1"/>
    </xf>
    <xf numFmtId="0" fontId="6" fillId="0" borderId="0" xfId="0" applyFont="1"/>
    <xf numFmtId="0" fontId="6" fillId="0" borderId="0" xfId="0" applyFont="1"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8" fillId="0" borderId="0" xfId="0" applyFont="1" applyAlignment="1">
      <alignment vertical="top" wrapText="1"/>
    </xf>
    <xf numFmtId="0" fontId="8" fillId="0" borderId="0" xfId="0" applyFont="1" applyAlignment="1">
      <alignment vertical="top"/>
    </xf>
    <xf numFmtId="3" fontId="1" fillId="3" borderId="4" xfId="0" applyNumberFormat="1" applyFont="1" applyFill="1" applyBorder="1" applyAlignment="1">
      <alignment horizontal="center"/>
    </xf>
    <xf numFmtId="0" fontId="1" fillId="3" borderId="4" xfId="0" applyFont="1" applyFill="1" applyBorder="1" applyAlignment="1">
      <alignment horizontal="center"/>
    </xf>
    <xf numFmtId="165" fontId="1" fillId="2" borderId="4" xfId="0" applyNumberFormat="1" applyFont="1" applyFill="1" applyBorder="1" applyAlignment="1">
      <alignment horizontal="center" wrapText="1"/>
    </xf>
    <xf numFmtId="165" fontId="1" fillId="3" borderId="4" xfId="0" applyNumberFormat="1" applyFont="1" applyFill="1" applyBorder="1" applyAlignment="1">
      <alignment horizontal="center"/>
    </xf>
    <xf numFmtId="0" fontId="1" fillId="4" borderId="12" xfId="0" applyFont="1" applyFill="1" applyBorder="1" applyAlignment="1">
      <alignment horizontal="center"/>
    </xf>
    <xf numFmtId="3" fontId="1" fillId="4" borderId="12" xfId="0" applyNumberFormat="1" applyFont="1" applyFill="1" applyBorder="1" applyAlignment="1">
      <alignment horizontal="center"/>
    </xf>
    <xf numFmtId="165" fontId="1" fillId="4" borderId="12" xfId="0" applyNumberFormat="1" applyFont="1" applyFill="1" applyBorder="1" applyAlignment="1">
      <alignment horizontal="center"/>
    </xf>
    <xf numFmtId="0" fontId="1" fillId="3" borderId="11" xfId="0" applyFont="1" applyFill="1" applyBorder="1" applyAlignment="1">
      <alignment horizontal="center"/>
    </xf>
    <xf numFmtId="0" fontId="1" fillId="4" borderId="9" xfId="0" applyFont="1" applyFill="1" applyBorder="1" applyAlignment="1">
      <alignment horizontal="center"/>
    </xf>
    <xf numFmtId="3" fontId="5" fillId="0" borderId="0" xfId="0" applyNumberFormat="1" applyFont="1"/>
    <xf numFmtId="3" fontId="1" fillId="2" borderId="13" xfId="0" applyNumberFormat="1" applyFont="1" applyFill="1" applyBorder="1" applyAlignment="1">
      <alignment horizontal="center"/>
    </xf>
    <xf numFmtId="3" fontId="1" fillId="2" borderId="5" xfId="0" applyNumberFormat="1" applyFont="1" applyFill="1" applyBorder="1" applyAlignment="1">
      <alignment horizontal="center"/>
    </xf>
    <xf numFmtId="0" fontId="1" fillId="2" borderId="13" xfId="0" applyFont="1" applyFill="1" applyBorder="1" applyAlignment="1">
      <alignment horizontal="center"/>
    </xf>
    <xf numFmtId="3" fontId="1" fillId="2" borderId="12" xfId="0" applyNumberFormat="1" applyFont="1" applyFill="1" applyBorder="1" applyAlignment="1">
      <alignment horizontal="center"/>
    </xf>
    <xf numFmtId="3" fontId="1" fillId="2" borderId="9" xfId="0" applyNumberFormat="1" applyFont="1" applyFill="1" applyBorder="1" applyAlignment="1">
      <alignment horizontal="center"/>
    </xf>
    <xf numFmtId="0" fontId="1" fillId="2" borderId="12" xfId="0" applyFont="1" applyFill="1" applyBorder="1" applyAlignment="1">
      <alignment horizontal="center"/>
    </xf>
    <xf numFmtId="0" fontId="9" fillId="0" borderId="0" xfId="0" applyFont="1"/>
    <xf numFmtId="0" fontId="10" fillId="0" borderId="0" xfId="0" applyFont="1" applyAlignment="1">
      <alignment vertical="center" wrapText="1"/>
    </xf>
    <xf numFmtId="10" fontId="1" fillId="0" borderId="0" xfId="0" applyNumberFormat="1" applyFont="1"/>
    <xf numFmtId="8" fontId="1" fillId="0" borderId="0" xfId="0" applyNumberFormat="1" applyFont="1"/>
    <xf numFmtId="1" fontId="1" fillId="0" borderId="0" xfId="0" applyNumberFormat="1" applyFont="1"/>
    <xf numFmtId="169" fontId="1" fillId="0" borderId="0" xfId="2" applyNumberFormat="1" applyFont="1"/>
    <xf numFmtId="3" fontId="1" fillId="5" borderId="9" xfId="0" applyNumberFormat="1" applyFont="1" applyFill="1" applyBorder="1" applyAlignment="1">
      <alignment horizontal="center"/>
    </xf>
    <xf numFmtId="0" fontId="1" fillId="5" borderId="4" xfId="0" applyFont="1" applyFill="1" applyBorder="1" applyAlignment="1">
      <alignment horizontal="center"/>
    </xf>
    <xf numFmtId="0" fontId="1" fillId="5" borderId="12" xfId="0" applyFont="1" applyFill="1" applyBorder="1" applyAlignment="1">
      <alignment horizontal="center"/>
    </xf>
    <xf numFmtId="3" fontId="1" fillId="5" borderId="4" xfId="0" applyNumberFormat="1" applyFont="1" applyFill="1" applyBorder="1" applyAlignment="1">
      <alignment horizontal="center"/>
    </xf>
    <xf numFmtId="3" fontId="1" fillId="5" borderId="12" xfId="0" applyNumberFormat="1" applyFont="1" applyFill="1" applyBorder="1" applyAlignment="1">
      <alignment horizontal="center"/>
    </xf>
    <xf numFmtId="0" fontId="2" fillId="0" borderId="0" xfId="0" applyFont="1"/>
    <xf numFmtId="0" fontId="1" fillId="0" borderId="5" xfId="0" applyFont="1" applyBorder="1"/>
    <xf numFmtId="3" fontId="1" fillId="5" borderId="5" xfId="0" applyNumberFormat="1" applyFont="1" applyFill="1" applyBorder="1" applyAlignment="1">
      <alignment horizontal="center"/>
    </xf>
    <xf numFmtId="3" fontId="1" fillId="3" borderId="5" xfId="0" applyNumberFormat="1" applyFont="1" applyFill="1" applyBorder="1" applyAlignment="1">
      <alignment horizontal="center"/>
    </xf>
    <xf numFmtId="164" fontId="1" fillId="3" borderId="5" xfId="0" applyNumberFormat="1" applyFont="1" applyFill="1" applyBorder="1" applyAlignment="1">
      <alignment horizontal="center"/>
    </xf>
    <xf numFmtId="2" fontId="1" fillId="3" borderId="5" xfId="0" applyNumberFormat="1" applyFont="1" applyFill="1" applyBorder="1" applyAlignment="1">
      <alignment horizontal="center"/>
    </xf>
    <xf numFmtId="3" fontId="1" fillId="4" borderId="5" xfId="0" applyNumberFormat="1" applyFont="1" applyFill="1" applyBorder="1" applyAlignment="1">
      <alignment horizontal="center"/>
    </xf>
    <xf numFmtId="164" fontId="1" fillId="4" borderId="5" xfId="0" applyNumberFormat="1" applyFont="1" applyFill="1" applyBorder="1" applyAlignment="1">
      <alignment horizontal="center"/>
    </xf>
    <xf numFmtId="2" fontId="1" fillId="4" borderId="5" xfId="0" applyNumberFormat="1" applyFont="1" applyFill="1" applyBorder="1" applyAlignment="1">
      <alignment horizontal="center"/>
    </xf>
    <xf numFmtId="0" fontId="1" fillId="5" borderId="13" xfId="0" applyFont="1" applyFill="1" applyBorder="1" applyAlignment="1">
      <alignment horizontal="center"/>
    </xf>
    <xf numFmtId="0" fontId="1" fillId="3" borderId="13" xfId="0" applyFont="1" applyFill="1" applyBorder="1" applyAlignment="1">
      <alignment horizontal="center"/>
    </xf>
    <xf numFmtId="166" fontId="1" fillId="3" borderId="13" xfId="0" applyNumberFormat="1" applyFont="1" applyFill="1" applyBorder="1" applyAlignment="1">
      <alignment horizontal="center"/>
    </xf>
    <xf numFmtId="164" fontId="1" fillId="3" borderId="13" xfId="0" applyNumberFormat="1" applyFont="1" applyFill="1" applyBorder="1" applyAlignment="1">
      <alignment horizontal="center"/>
    </xf>
    <xf numFmtId="0" fontId="1" fillId="4" borderId="13" xfId="0" applyFont="1" applyFill="1" applyBorder="1" applyAlignment="1">
      <alignment horizontal="center"/>
    </xf>
    <xf numFmtId="166" fontId="1" fillId="4" borderId="13" xfId="0" applyNumberFormat="1" applyFont="1" applyFill="1" applyBorder="1" applyAlignment="1">
      <alignment horizontal="center"/>
    </xf>
    <xf numFmtId="164" fontId="1" fillId="4" borderId="13" xfId="0" applyNumberFormat="1" applyFont="1" applyFill="1" applyBorder="1" applyAlignment="1">
      <alignment horizontal="center"/>
    </xf>
    <xf numFmtId="0" fontId="1" fillId="0" borderId="13" xfId="0" applyFont="1" applyBorder="1"/>
    <xf numFmtId="3" fontId="1" fillId="5" borderId="13" xfId="0" applyNumberFormat="1" applyFont="1" applyFill="1" applyBorder="1" applyAlignment="1">
      <alignment horizontal="center"/>
    </xf>
    <xf numFmtId="3" fontId="1" fillId="3" borderId="13" xfId="0" applyNumberFormat="1" applyFont="1" applyFill="1" applyBorder="1" applyAlignment="1">
      <alignment horizontal="center"/>
    </xf>
    <xf numFmtId="2" fontId="1" fillId="3" borderId="13" xfId="0" applyNumberFormat="1" applyFont="1" applyFill="1" applyBorder="1" applyAlignment="1">
      <alignment horizontal="center"/>
    </xf>
    <xf numFmtId="3" fontId="1" fillId="4" borderId="13" xfId="0" applyNumberFormat="1" applyFont="1" applyFill="1" applyBorder="1" applyAlignment="1">
      <alignment horizontal="center"/>
    </xf>
    <xf numFmtId="2" fontId="1" fillId="4" borderId="13" xfId="0" applyNumberFormat="1" applyFont="1" applyFill="1" applyBorder="1" applyAlignment="1">
      <alignment horizontal="center"/>
    </xf>
    <xf numFmtId="169" fontId="1" fillId="0" borderId="0" xfId="2" applyNumberFormat="1" applyFont="1" applyFill="1"/>
    <xf numFmtId="3" fontId="1" fillId="7" borderId="5" xfId="0" applyNumberFormat="1" applyFont="1" applyFill="1" applyBorder="1" applyAlignment="1">
      <alignment horizontal="center"/>
    </xf>
    <xf numFmtId="164" fontId="1" fillId="7" borderId="5" xfId="0" applyNumberFormat="1" applyFont="1" applyFill="1" applyBorder="1" applyAlignment="1">
      <alignment horizontal="center"/>
    </xf>
    <xf numFmtId="2" fontId="1" fillId="7" borderId="5" xfId="0" applyNumberFormat="1" applyFont="1" applyFill="1" applyBorder="1" applyAlignment="1">
      <alignment horizontal="center"/>
    </xf>
    <xf numFmtId="0" fontId="1" fillId="7" borderId="13" xfId="0" applyFont="1" applyFill="1" applyBorder="1" applyAlignment="1">
      <alignment horizontal="center"/>
    </xf>
    <xf numFmtId="166" fontId="1" fillId="7" borderId="13" xfId="0" applyNumberFormat="1" applyFont="1" applyFill="1" applyBorder="1" applyAlignment="1">
      <alignment horizontal="center"/>
    </xf>
    <xf numFmtId="164" fontId="1" fillId="7" borderId="13" xfId="0" applyNumberFormat="1" applyFont="1" applyFill="1" applyBorder="1" applyAlignment="1">
      <alignment horizontal="center"/>
    </xf>
    <xf numFmtId="3" fontId="1" fillId="7" borderId="13" xfId="0" applyNumberFormat="1" applyFont="1" applyFill="1" applyBorder="1" applyAlignment="1">
      <alignment horizontal="center"/>
    </xf>
    <xf numFmtId="2" fontId="1" fillId="7" borderId="13" xfId="0" applyNumberFormat="1" applyFont="1" applyFill="1" applyBorder="1" applyAlignment="1">
      <alignment horizontal="center"/>
    </xf>
    <xf numFmtId="3" fontId="1" fillId="6" borderId="5" xfId="0" applyNumberFormat="1" applyFont="1" applyFill="1" applyBorder="1" applyAlignment="1">
      <alignment horizontal="center"/>
    </xf>
    <xf numFmtId="164" fontId="1" fillId="6" borderId="5" xfId="0" applyNumberFormat="1" applyFont="1" applyFill="1" applyBorder="1" applyAlignment="1">
      <alignment horizontal="center"/>
    </xf>
    <xf numFmtId="2" fontId="1" fillId="6" borderId="5" xfId="0" applyNumberFormat="1" applyFont="1" applyFill="1" applyBorder="1" applyAlignment="1">
      <alignment horizontal="center"/>
    </xf>
    <xf numFmtId="0" fontId="1" fillId="6" borderId="13" xfId="0" applyFont="1" applyFill="1" applyBorder="1" applyAlignment="1">
      <alignment horizontal="center"/>
    </xf>
    <xf numFmtId="166" fontId="1" fillId="6" borderId="13" xfId="0" applyNumberFormat="1" applyFont="1" applyFill="1" applyBorder="1" applyAlignment="1">
      <alignment horizontal="center"/>
    </xf>
    <xf numFmtId="164" fontId="1" fillId="6" borderId="13" xfId="0" applyNumberFormat="1" applyFont="1" applyFill="1" applyBorder="1" applyAlignment="1">
      <alignment horizontal="center"/>
    </xf>
    <xf numFmtId="3" fontId="1" fillId="6" borderId="13" xfId="0" applyNumberFormat="1" applyFont="1" applyFill="1" applyBorder="1" applyAlignment="1">
      <alignment horizontal="center"/>
    </xf>
    <xf numFmtId="2" fontId="1" fillId="6" borderId="13" xfId="0" applyNumberFormat="1" applyFont="1" applyFill="1" applyBorder="1" applyAlignment="1">
      <alignment horizontal="center"/>
    </xf>
    <xf numFmtId="0" fontId="5" fillId="7" borderId="11" xfId="0" applyFont="1" applyFill="1" applyBorder="1" applyAlignment="1">
      <alignment horizontal="center" wrapText="1"/>
    </xf>
    <xf numFmtId="3" fontId="5" fillId="7" borderId="4" xfId="0" applyNumberFormat="1" applyFont="1" applyFill="1" applyBorder="1" applyAlignment="1">
      <alignment horizontal="center" wrapText="1"/>
    </xf>
    <xf numFmtId="0" fontId="5" fillId="7" borderId="4" xfId="0" applyFont="1" applyFill="1" applyBorder="1" applyAlignment="1">
      <alignment horizontal="center" wrapText="1"/>
    </xf>
    <xf numFmtId="165" fontId="5" fillId="7" borderId="4" xfId="0" applyNumberFormat="1" applyFont="1" applyFill="1" applyBorder="1" applyAlignment="1">
      <alignment horizontal="center" wrapText="1"/>
    </xf>
    <xf numFmtId="0" fontId="5" fillId="6" borderId="11" xfId="0" applyFont="1" applyFill="1" applyBorder="1" applyAlignment="1">
      <alignment horizontal="center" wrapText="1"/>
    </xf>
    <xf numFmtId="3" fontId="5" fillId="6" borderId="4" xfId="0" applyNumberFormat="1" applyFont="1" applyFill="1" applyBorder="1" applyAlignment="1">
      <alignment horizontal="center" wrapText="1"/>
    </xf>
    <xf numFmtId="0" fontId="5" fillId="6" borderId="4" xfId="0" applyFont="1" applyFill="1" applyBorder="1" applyAlignment="1">
      <alignment horizontal="center" wrapText="1"/>
    </xf>
    <xf numFmtId="165" fontId="5" fillId="6" borderId="4" xfId="0" applyNumberFormat="1" applyFont="1" applyFill="1" applyBorder="1" applyAlignment="1">
      <alignment horizontal="center" wrapText="1"/>
    </xf>
    <xf numFmtId="0" fontId="1" fillId="2" borderId="14" xfId="0" applyFont="1" applyFill="1" applyBorder="1" applyAlignment="1">
      <alignment horizontal="center"/>
    </xf>
    <xf numFmtId="0" fontId="1" fillId="2" borderId="10" xfId="0" applyFont="1" applyFill="1" applyBorder="1" applyAlignment="1">
      <alignment horizontal="center" wrapText="1"/>
    </xf>
    <xf numFmtId="164" fontId="1" fillId="2" borderId="10" xfId="1" applyNumberFormat="1" applyFont="1" applyFill="1" applyBorder="1" applyAlignment="1">
      <alignment horizontal="center"/>
    </xf>
    <xf numFmtId="164" fontId="1" fillId="2" borderId="14" xfId="1" applyNumberFormat="1" applyFont="1" applyFill="1" applyBorder="1" applyAlignment="1">
      <alignment horizontal="center"/>
    </xf>
    <xf numFmtId="3" fontId="1" fillId="3" borderId="9" xfId="0" applyNumberFormat="1" applyFont="1" applyFill="1" applyBorder="1" applyAlignment="1">
      <alignment horizontal="center"/>
    </xf>
    <xf numFmtId="164" fontId="1" fillId="3" borderId="10" xfId="0" applyNumberFormat="1" applyFont="1" applyFill="1" applyBorder="1" applyAlignment="1">
      <alignment horizontal="center"/>
    </xf>
    <xf numFmtId="0" fontId="1" fillId="3" borderId="12" xfId="0" applyFont="1" applyFill="1" applyBorder="1" applyAlignment="1">
      <alignment horizontal="center"/>
    </xf>
    <xf numFmtId="164" fontId="1" fillId="3" borderId="14" xfId="0" applyNumberFormat="1" applyFont="1" applyFill="1" applyBorder="1" applyAlignment="1">
      <alignment horizontal="center"/>
    </xf>
    <xf numFmtId="3" fontId="1" fillId="3" borderId="12" xfId="0" applyNumberFormat="1" applyFont="1" applyFill="1" applyBorder="1" applyAlignment="1">
      <alignment horizontal="center"/>
    </xf>
    <xf numFmtId="164" fontId="1" fillId="5" borderId="10" xfId="1" applyNumberFormat="1" applyFont="1" applyFill="1" applyBorder="1" applyAlignment="1">
      <alignment horizontal="center"/>
    </xf>
    <xf numFmtId="0" fontId="1" fillId="5" borderId="14" xfId="0" applyFont="1" applyFill="1" applyBorder="1" applyAlignment="1">
      <alignment horizontal="center"/>
    </xf>
    <xf numFmtId="164" fontId="1" fillId="5" borderId="14" xfId="1" applyNumberFormat="1" applyFont="1" applyFill="1" applyBorder="1" applyAlignment="1">
      <alignment horizontal="center"/>
    </xf>
    <xf numFmtId="3" fontId="1" fillId="6" borderId="9" xfId="0" applyNumberFormat="1" applyFont="1" applyFill="1" applyBorder="1" applyAlignment="1">
      <alignment horizontal="center"/>
    </xf>
    <xf numFmtId="164" fontId="1" fillId="6" borderId="10" xfId="0" applyNumberFormat="1" applyFont="1" applyFill="1" applyBorder="1" applyAlignment="1">
      <alignment horizontal="center"/>
    </xf>
    <xf numFmtId="0" fontId="1" fillId="6" borderId="12" xfId="0" applyFont="1" applyFill="1" applyBorder="1" applyAlignment="1">
      <alignment horizontal="center"/>
    </xf>
    <xf numFmtId="164" fontId="1" fillId="6" borderId="14" xfId="0" applyNumberFormat="1" applyFont="1" applyFill="1" applyBorder="1" applyAlignment="1">
      <alignment horizontal="center"/>
    </xf>
    <xf numFmtId="3" fontId="1" fillId="6" borderId="12" xfId="0" applyNumberFormat="1" applyFont="1" applyFill="1" applyBorder="1" applyAlignment="1">
      <alignment horizontal="center"/>
    </xf>
    <xf numFmtId="3" fontId="1" fillId="7" borderId="9" xfId="0" applyNumberFormat="1" applyFont="1" applyFill="1" applyBorder="1" applyAlignment="1">
      <alignment horizontal="center"/>
    </xf>
    <xf numFmtId="164" fontId="1" fillId="7" borderId="10" xfId="0" applyNumberFormat="1" applyFont="1" applyFill="1" applyBorder="1" applyAlignment="1">
      <alignment horizontal="center"/>
    </xf>
    <xf numFmtId="0" fontId="1" fillId="7" borderId="12" xfId="0" applyFont="1" applyFill="1" applyBorder="1" applyAlignment="1">
      <alignment horizontal="center"/>
    </xf>
    <xf numFmtId="164" fontId="1" fillId="7" borderId="14" xfId="0" applyNumberFormat="1" applyFont="1" applyFill="1" applyBorder="1" applyAlignment="1">
      <alignment horizontal="center"/>
    </xf>
    <xf numFmtId="3" fontId="1" fillId="7" borderId="12" xfId="0" applyNumberFormat="1" applyFont="1" applyFill="1" applyBorder="1" applyAlignment="1">
      <alignment horizontal="center"/>
    </xf>
    <xf numFmtId="164" fontId="1" fillId="5" borderId="4" xfId="1" applyNumberFormat="1" applyFont="1" applyFill="1" applyBorder="1" applyAlignment="1">
      <alignment horizontal="center"/>
    </xf>
    <xf numFmtId="3" fontId="5" fillId="5" borderId="4" xfId="0" applyNumberFormat="1" applyFont="1" applyFill="1" applyBorder="1" applyAlignment="1">
      <alignment horizontal="center" vertical="top" wrapText="1"/>
    </xf>
    <xf numFmtId="165" fontId="1" fillId="5" borderId="4" xfId="0" applyNumberFormat="1" applyFont="1" applyFill="1" applyBorder="1" applyAlignment="1">
      <alignment horizontal="center"/>
    </xf>
    <xf numFmtId="0" fontId="5" fillId="0" borderId="5" xfId="0" applyFont="1" applyBorder="1"/>
    <xf numFmtId="167" fontId="1" fillId="3" borderId="13" xfId="0" applyNumberFormat="1" applyFont="1" applyFill="1" applyBorder="1" applyAlignment="1">
      <alignment horizontal="center"/>
    </xf>
    <xf numFmtId="167" fontId="1" fillId="4" borderId="13" xfId="0" applyNumberFormat="1" applyFont="1" applyFill="1" applyBorder="1" applyAlignment="1">
      <alignment horizontal="center"/>
    </xf>
    <xf numFmtId="167" fontId="1" fillId="6" borderId="13" xfId="0" applyNumberFormat="1" applyFont="1" applyFill="1" applyBorder="1" applyAlignment="1">
      <alignment horizontal="center"/>
    </xf>
    <xf numFmtId="167" fontId="1" fillId="7" borderId="13" xfId="0" applyNumberFormat="1" applyFont="1" applyFill="1" applyBorder="1" applyAlignment="1">
      <alignment horizontal="center"/>
    </xf>
    <xf numFmtId="3" fontId="1" fillId="6" borderId="13" xfId="0" applyNumberFormat="1" applyFont="1" applyFill="1" applyBorder="1" applyAlignment="1">
      <alignment horizontal="center" wrapText="1"/>
    </xf>
    <xf numFmtId="164" fontId="1" fillId="6" borderId="13" xfId="0" applyNumberFormat="1" applyFont="1" applyFill="1" applyBorder="1" applyAlignment="1">
      <alignment horizontal="center" wrapText="1"/>
    </xf>
    <xf numFmtId="167" fontId="1" fillId="6" borderId="13" xfId="0" applyNumberFormat="1" applyFont="1" applyFill="1" applyBorder="1" applyAlignment="1">
      <alignment horizontal="center" wrapText="1"/>
    </xf>
    <xf numFmtId="3" fontId="1" fillId="7" borderId="13" xfId="0" applyNumberFormat="1" applyFont="1" applyFill="1" applyBorder="1" applyAlignment="1">
      <alignment horizontal="center" wrapText="1"/>
    </xf>
    <xf numFmtId="164" fontId="1" fillId="7" borderId="13" xfId="0" applyNumberFormat="1" applyFont="1" applyFill="1" applyBorder="1" applyAlignment="1">
      <alignment horizontal="center" wrapText="1"/>
    </xf>
    <xf numFmtId="167" fontId="1" fillId="7" borderId="13" xfId="0" applyNumberFormat="1" applyFont="1" applyFill="1" applyBorder="1" applyAlignment="1">
      <alignment horizontal="center" wrapText="1"/>
    </xf>
    <xf numFmtId="164" fontId="1" fillId="7" borderId="14" xfId="0" applyNumberFormat="1" applyFont="1" applyFill="1" applyBorder="1" applyAlignment="1">
      <alignment horizontal="center" wrapText="1"/>
    </xf>
    <xf numFmtId="0" fontId="1" fillId="6" borderId="13" xfId="0" applyFont="1" applyFill="1" applyBorder="1" applyAlignment="1">
      <alignment horizontal="center" wrapText="1"/>
    </xf>
    <xf numFmtId="166" fontId="1" fillId="6" borderId="13" xfId="0" applyNumberFormat="1" applyFont="1" applyFill="1" applyBorder="1" applyAlignment="1">
      <alignment horizontal="center" wrapText="1"/>
    </xf>
    <xf numFmtId="0" fontId="1" fillId="7" borderId="13" xfId="0" applyFont="1" applyFill="1" applyBorder="1" applyAlignment="1">
      <alignment horizontal="center" wrapText="1"/>
    </xf>
    <xf numFmtId="166" fontId="1" fillId="7" borderId="13" xfId="0" applyNumberFormat="1" applyFont="1" applyFill="1" applyBorder="1" applyAlignment="1">
      <alignment horizontal="center" wrapText="1"/>
    </xf>
    <xf numFmtId="2" fontId="1" fillId="6" borderId="13" xfId="0" applyNumberFormat="1" applyFont="1" applyFill="1" applyBorder="1" applyAlignment="1">
      <alignment horizontal="center" wrapText="1"/>
    </xf>
    <xf numFmtId="2" fontId="1" fillId="7" borderId="13" xfId="0" applyNumberFormat="1" applyFont="1" applyFill="1" applyBorder="1" applyAlignment="1">
      <alignment horizontal="center" wrapText="1"/>
    </xf>
    <xf numFmtId="164" fontId="1" fillId="4" borderId="14" xfId="0" applyNumberFormat="1" applyFont="1" applyFill="1" applyBorder="1" applyAlignment="1">
      <alignment horizontal="center"/>
    </xf>
    <xf numFmtId="3" fontId="1" fillId="6" borderId="12" xfId="0" applyNumberFormat="1" applyFont="1" applyFill="1" applyBorder="1" applyAlignment="1">
      <alignment horizontal="center" wrapText="1"/>
    </xf>
    <xf numFmtId="164" fontId="1" fillId="6" borderId="14" xfId="0" applyNumberFormat="1" applyFont="1" applyFill="1" applyBorder="1" applyAlignment="1">
      <alignment horizontal="center" wrapText="1"/>
    </xf>
    <xf numFmtId="0" fontId="1" fillId="6" borderId="12" xfId="0" applyFont="1" applyFill="1" applyBorder="1" applyAlignment="1">
      <alignment horizontal="center" wrapText="1"/>
    </xf>
    <xf numFmtId="164" fontId="5" fillId="2" borderId="13" xfId="1" applyNumberFormat="1" applyFont="1" applyFill="1" applyBorder="1" applyAlignment="1">
      <alignment horizontal="center"/>
    </xf>
    <xf numFmtId="3" fontId="1" fillId="4" borderId="13" xfId="0" applyNumberFormat="1" applyFont="1" applyFill="1" applyBorder="1" applyAlignment="1">
      <alignment horizontal="center" wrapText="1"/>
    </xf>
    <xf numFmtId="164" fontId="1" fillId="4" borderId="13" xfId="0" applyNumberFormat="1" applyFont="1" applyFill="1" applyBorder="1" applyAlignment="1">
      <alignment horizontal="center" wrapText="1"/>
    </xf>
    <xf numFmtId="167" fontId="1" fillId="4" borderId="13" xfId="0" applyNumberFormat="1" applyFont="1" applyFill="1" applyBorder="1" applyAlignment="1">
      <alignment horizontal="center" wrapText="1"/>
    </xf>
    <xf numFmtId="0" fontId="5" fillId="5" borderId="12" xfId="0" applyFont="1" applyFill="1" applyBorder="1" applyAlignment="1">
      <alignment horizontal="center"/>
    </xf>
    <xf numFmtId="0" fontId="5" fillId="5" borderId="13" xfId="0" applyFont="1" applyFill="1" applyBorder="1" applyAlignment="1">
      <alignment horizontal="center"/>
    </xf>
    <xf numFmtId="166" fontId="1" fillId="2" borderId="13" xfId="0" applyNumberFormat="1" applyFont="1" applyFill="1" applyBorder="1" applyAlignment="1">
      <alignment horizontal="center"/>
    </xf>
    <xf numFmtId="0" fontId="1" fillId="4" borderId="13" xfId="0" applyFont="1" applyFill="1" applyBorder="1" applyAlignment="1">
      <alignment horizontal="center" wrapText="1"/>
    </xf>
    <xf numFmtId="166" fontId="1" fillId="4" borderId="13" xfId="0" applyNumberFormat="1" applyFont="1" applyFill="1" applyBorder="1" applyAlignment="1">
      <alignment horizontal="center" wrapText="1"/>
    </xf>
    <xf numFmtId="0" fontId="1" fillId="6" borderId="14" xfId="0" applyFont="1" applyFill="1" applyBorder="1" applyAlignment="1">
      <alignment horizontal="center" wrapText="1"/>
    </xf>
    <xf numFmtId="2" fontId="1" fillId="4" borderId="13" xfId="0" applyNumberFormat="1" applyFont="1" applyFill="1" applyBorder="1" applyAlignment="1">
      <alignment horizontal="center" wrapText="1"/>
    </xf>
    <xf numFmtId="164" fontId="1" fillId="5" borderId="13" xfId="0" applyNumberFormat="1" applyFont="1" applyFill="1" applyBorder="1" applyAlignment="1">
      <alignment horizontal="center"/>
    </xf>
    <xf numFmtId="164" fontId="1" fillId="2" borderId="13" xfId="0" applyNumberFormat="1" applyFont="1" applyFill="1" applyBorder="1" applyAlignment="1">
      <alignment horizontal="center"/>
    </xf>
    <xf numFmtId="3" fontId="1" fillId="4" borderId="12" xfId="0" applyNumberFormat="1" applyFont="1" applyFill="1" applyBorder="1" applyAlignment="1">
      <alignment horizontal="center" wrapText="1"/>
    </xf>
    <xf numFmtId="164" fontId="1" fillId="4" borderId="14" xfId="0" applyNumberFormat="1" applyFont="1" applyFill="1" applyBorder="1" applyAlignment="1">
      <alignment horizontal="center" wrapText="1"/>
    </xf>
    <xf numFmtId="0" fontId="1" fillId="4" borderId="12" xfId="0" applyFont="1" applyFill="1" applyBorder="1" applyAlignment="1">
      <alignment horizontal="center" wrapText="1"/>
    </xf>
    <xf numFmtId="0" fontId="1" fillId="4" borderId="14" xfId="0" applyFont="1" applyFill="1" applyBorder="1" applyAlignment="1">
      <alignment horizontal="center" wrapText="1"/>
    </xf>
    <xf numFmtId="0" fontId="1" fillId="3" borderId="14" xfId="0" applyFont="1" applyFill="1" applyBorder="1" applyAlignment="1">
      <alignment horizontal="center"/>
    </xf>
    <xf numFmtId="0" fontId="5" fillId="0" borderId="6" xfId="0" applyFont="1" applyBorder="1"/>
    <xf numFmtId="0" fontId="5" fillId="0" borderId="2" xfId="0" applyFont="1" applyBorder="1"/>
    <xf numFmtId="0" fontId="1" fillId="0" borderId="2" xfId="0" applyFont="1" applyBorder="1"/>
    <xf numFmtId="0" fontId="1" fillId="0" borderId="2" xfId="0" applyFont="1" applyBorder="1" applyAlignment="1">
      <alignment horizontal="left" indent="2"/>
    </xf>
    <xf numFmtId="0" fontId="1" fillId="0" borderId="2" xfId="0" applyFont="1" applyBorder="1" applyAlignment="1">
      <alignment horizontal="left" indent="4"/>
    </xf>
    <xf numFmtId="0" fontId="1" fillId="0" borderId="2" xfId="0" applyFont="1" applyBorder="1" applyAlignment="1">
      <alignment horizontal="left"/>
    </xf>
    <xf numFmtId="0" fontId="1" fillId="0" borderId="2" xfId="0" applyFont="1" applyBorder="1" applyAlignment="1">
      <alignment horizontal="left" indent="6"/>
    </xf>
    <xf numFmtId="0" fontId="5" fillId="5" borderId="14" xfId="0" applyFont="1" applyFill="1" applyBorder="1" applyAlignment="1">
      <alignment horizontal="center"/>
    </xf>
    <xf numFmtId="164" fontId="1" fillId="5" borderId="14" xfId="0" applyNumberFormat="1" applyFont="1" applyFill="1" applyBorder="1" applyAlignment="1">
      <alignment horizontal="center"/>
    </xf>
    <xf numFmtId="0" fontId="1" fillId="0" borderId="5" xfId="0" applyFont="1" applyBorder="1" applyAlignment="1">
      <alignment horizontal="left" indent="4"/>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7" borderId="4" xfId="0" applyFont="1" applyFill="1" applyBorder="1" applyAlignment="1">
      <alignment horizontal="center" vertical="center" wrapText="1"/>
    </xf>
    <xf numFmtId="167" fontId="1" fillId="3" borderId="5" xfId="0" applyNumberFormat="1" applyFont="1" applyFill="1" applyBorder="1" applyAlignment="1">
      <alignment horizontal="center"/>
    </xf>
    <xf numFmtId="3" fontId="1" fillId="4" borderId="9" xfId="0" applyNumberFormat="1" applyFont="1" applyFill="1" applyBorder="1" applyAlignment="1">
      <alignment horizontal="center"/>
    </xf>
    <xf numFmtId="167" fontId="1" fillId="4" borderId="5" xfId="0" applyNumberFormat="1" applyFont="1" applyFill="1" applyBorder="1" applyAlignment="1">
      <alignment horizontal="center"/>
    </xf>
    <xf numFmtId="164" fontId="1" fillId="4" borderId="10" xfId="0" applyNumberFormat="1" applyFont="1" applyFill="1" applyBorder="1" applyAlignment="1">
      <alignment horizontal="center"/>
    </xf>
    <xf numFmtId="3" fontId="1" fillId="6" borderId="9" xfId="0" applyNumberFormat="1" applyFont="1" applyFill="1" applyBorder="1" applyAlignment="1">
      <alignment horizontal="center" wrapText="1"/>
    </xf>
    <xf numFmtId="164" fontId="1" fillId="6" borderId="5" xfId="0" applyNumberFormat="1" applyFont="1" applyFill="1" applyBorder="1" applyAlignment="1">
      <alignment horizontal="center" wrapText="1"/>
    </xf>
    <xf numFmtId="3" fontId="1" fillId="6" borderId="5" xfId="0" applyNumberFormat="1" applyFont="1" applyFill="1" applyBorder="1" applyAlignment="1">
      <alignment horizontal="center" wrapText="1"/>
    </xf>
    <xf numFmtId="167" fontId="1" fillId="6" borderId="5" xfId="0" applyNumberFormat="1" applyFont="1" applyFill="1" applyBorder="1" applyAlignment="1">
      <alignment horizontal="center" wrapText="1"/>
    </xf>
    <xf numFmtId="164" fontId="1" fillId="6" borderId="10" xfId="0" applyNumberFormat="1" applyFont="1" applyFill="1" applyBorder="1" applyAlignment="1">
      <alignment horizontal="center" wrapText="1"/>
    </xf>
    <xf numFmtId="3" fontId="1" fillId="7" borderId="5" xfId="0" applyNumberFormat="1" applyFont="1" applyFill="1" applyBorder="1" applyAlignment="1">
      <alignment horizontal="center" wrapText="1"/>
    </xf>
    <xf numFmtId="164" fontId="1" fillId="7" borderId="5" xfId="0" applyNumberFormat="1" applyFont="1" applyFill="1" applyBorder="1" applyAlignment="1">
      <alignment horizontal="center" wrapText="1"/>
    </xf>
    <xf numFmtId="167" fontId="1" fillId="7" borderId="5" xfId="0" applyNumberFormat="1" applyFont="1" applyFill="1" applyBorder="1" applyAlignment="1">
      <alignment horizontal="center" wrapText="1"/>
    </xf>
    <xf numFmtId="164" fontId="1" fillId="7" borderId="10" xfId="0" applyNumberFormat="1" applyFont="1" applyFill="1" applyBorder="1" applyAlignment="1">
      <alignment horizontal="center" wrapText="1"/>
    </xf>
    <xf numFmtId="0" fontId="6" fillId="4" borderId="4" xfId="0" applyFont="1" applyFill="1" applyBorder="1" applyAlignment="1">
      <alignment horizontal="center" vertical="center" wrapText="1"/>
    </xf>
    <xf numFmtId="165" fontId="1" fillId="2" borderId="5" xfId="0" applyNumberFormat="1" applyFont="1" applyFill="1" applyBorder="1" applyAlignment="1">
      <alignment horizontal="center"/>
    </xf>
    <xf numFmtId="165" fontId="1" fillId="3" borderId="5" xfId="0" applyNumberFormat="1" applyFont="1" applyFill="1" applyBorder="1" applyAlignment="1">
      <alignment horizontal="center" wrapText="1"/>
    </xf>
    <xf numFmtId="165" fontId="1" fillId="4" borderId="5" xfId="0" applyNumberFormat="1" applyFont="1" applyFill="1" applyBorder="1" applyAlignment="1">
      <alignment horizontal="center" wrapText="1"/>
    </xf>
    <xf numFmtId="164" fontId="1" fillId="4" borderId="5" xfId="0" applyNumberFormat="1" applyFont="1" applyFill="1" applyBorder="1" applyAlignment="1">
      <alignment horizontal="center" wrapText="1"/>
    </xf>
    <xf numFmtId="164" fontId="1" fillId="3" borderId="13" xfId="0" applyNumberFormat="1" applyFont="1" applyFill="1" applyBorder="1" applyAlignment="1">
      <alignment horizontal="center" wrapText="1"/>
    </xf>
    <xf numFmtId="0" fontId="1" fillId="3" borderId="13" xfId="0" applyFont="1" applyFill="1" applyBorder="1" applyAlignment="1">
      <alignment horizontal="center" wrapText="1"/>
    </xf>
    <xf numFmtId="3" fontId="1" fillId="3" borderId="13" xfId="0" applyNumberFormat="1" applyFont="1" applyFill="1" applyBorder="1" applyAlignment="1">
      <alignment horizontal="center" wrapText="1"/>
    </xf>
    <xf numFmtId="165" fontId="1" fillId="2" borderId="13" xfId="0" applyNumberFormat="1" applyFont="1" applyFill="1" applyBorder="1" applyAlignment="1">
      <alignment horizontal="center"/>
    </xf>
    <xf numFmtId="165" fontId="1" fillId="3" borderId="13" xfId="0" applyNumberFormat="1" applyFont="1" applyFill="1" applyBorder="1" applyAlignment="1">
      <alignment horizontal="center" wrapText="1"/>
    </xf>
    <xf numFmtId="165" fontId="1" fillId="4" borderId="13" xfId="0" applyNumberFormat="1" applyFont="1" applyFill="1" applyBorder="1" applyAlignment="1">
      <alignment horizontal="center" wrapText="1"/>
    </xf>
    <xf numFmtId="165" fontId="1" fillId="6" borderId="13" xfId="0" applyNumberFormat="1" applyFont="1" applyFill="1" applyBorder="1" applyAlignment="1">
      <alignment horizontal="center" wrapText="1"/>
    </xf>
    <xf numFmtId="168" fontId="1" fillId="2" borderId="13" xfId="0" applyNumberFormat="1" applyFont="1" applyFill="1" applyBorder="1" applyAlignment="1">
      <alignment horizontal="center"/>
    </xf>
    <xf numFmtId="168" fontId="1" fillId="3" borderId="13" xfId="0" applyNumberFormat="1" applyFont="1" applyFill="1" applyBorder="1" applyAlignment="1">
      <alignment horizontal="center" wrapText="1"/>
    </xf>
    <xf numFmtId="168" fontId="1" fillId="4" borderId="13" xfId="0" applyNumberFormat="1" applyFont="1" applyFill="1" applyBorder="1" applyAlignment="1">
      <alignment horizontal="center" wrapText="1"/>
    </xf>
    <xf numFmtId="165" fontId="1" fillId="6" borderId="12" xfId="0" applyNumberFormat="1" applyFont="1" applyFill="1" applyBorder="1" applyAlignment="1">
      <alignment horizontal="center" wrapText="1"/>
    </xf>
    <xf numFmtId="164" fontId="1" fillId="4" borderId="12" xfId="0" applyNumberFormat="1" applyFont="1" applyFill="1" applyBorder="1" applyAlignment="1">
      <alignment horizontal="center" wrapText="1"/>
    </xf>
    <xf numFmtId="165" fontId="1" fillId="4" borderId="12" xfId="0" applyNumberFormat="1" applyFont="1" applyFill="1" applyBorder="1" applyAlignment="1">
      <alignment horizontal="center" wrapText="1"/>
    </xf>
    <xf numFmtId="165" fontId="1" fillId="4" borderId="9" xfId="0" applyNumberFormat="1" applyFont="1" applyFill="1" applyBorder="1" applyAlignment="1">
      <alignment horizontal="center" wrapText="1"/>
    </xf>
    <xf numFmtId="164" fontId="1" fillId="4" borderId="10" xfId="0" applyNumberFormat="1" applyFont="1" applyFill="1" applyBorder="1" applyAlignment="1">
      <alignment horizontal="center" wrapText="1"/>
    </xf>
    <xf numFmtId="164" fontId="1" fillId="3" borderId="12" xfId="0" applyNumberFormat="1" applyFont="1" applyFill="1" applyBorder="1" applyAlignment="1">
      <alignment horizontal="center" wrapText="1"/>
    </xf>
    <xf numFmtId="0" fontId="1" fillId="3" borderId="14" xfId="0" applyFont="1" applyFill="1" applyBorder="1" applyAlignment="1">
      <alignment horizontal="center" wrapText="1"/>
    </xf>
    <xf numFmtId="3" fontId="1" fillId="3" borderId="12" xfId="0" applyNumberFormat="1" applyFont="1" applyFill="1" applyBorder="1" applyAlignment="1">
      <alignment horizontal="center" wrapText="1"/>
    </xf>
    <xf numFmtId="164" fontId="1" fillId="3" borderId="14" xfId="0" applyNumberFormat="1" applyFont="1" applyFill="1" applyBorder="1" applyAlignment="1">
      <alignment horizontal="center" wrapText="1"/>
    </xf>
    <xf numFmtId="165" fontId="1" fillId="3" borderId="12" xfId="0" applyNumberFormat="1" applyFont="1" applyFill="1" applyBorder="1" applyAlignment="1">
      <alignment horizontal="center" wrapText="1"/>
    </xf>
    <xf numFmtId="0" fontId="1" fillId="3" borderId="12" xfId="0" applyFont="1" applyFill="1" applyBorder="1" applyAlignment="1">
      <alignment horizontal="center" wrapText="1"/>
    </xf>
    <xf numFmtId="165" fontId="1" fillId="3" borderId="9" xfId="0" applyNumberFormat="1" applyFont="1" applyFill="1" applyBorder="1" applyAlignment="1">
      <alignment horizontal="center" wrapText="1"/>
    </xf>
    <xf numFmtId="164" fontId="1" fillId="3" borderId="10" xfId="0" applyNumberFormat="1" applyFont="1" applyFill="1" applyBorder="1" applyAlignment="1">
      <alignment horizontal="center" wrapText="1"/>
    </xf>
    <xf numFmtId="3" fontId="5" fillId="2" borderId="12" xfId="0" applyNumberFormat="1" applyFont="1" applyFill="1" applyBorder="1" applyAlignment="1">
      <alignment horizontal="center" vertical="top" wrapText="1"/>
    </xf>
    <xf numFmtId="165" fontId="1" fillId="2" borderId="12" xfId="0" applyNumberFormat="1" applyFont="1" applyFill="1" applyBorder="1" applyAlignment="1">
      <alignment horizontal="center"/>
    </xf>
    <xf numFmtId="165" fontId="1" fillId="2" borderId="9" xfId="0" applyNumberFormat="1" applyFont="1" applyFill="1" applyBorder="1" applyAlignment="1">
      <alignment horizontal="center"/>
    </xf>
    <xf numFmtId="165" fontId="1" fillId="5" borderId="11" xfId="0" applyNumberFormat="1" applyFont="1" applyFill="1" applyBorder="1" applyAlignment="1">
      <alignment horizontal="center"/>
    </xf>
    <xf numFmtId="0" fontId="1" fillId="2" borderId="13" xfId="0" applyFont="1" applyFill="1" applyBorder="1" applyAlignment="1">
      <alignment horizontal="center" wrapText="1"/>
    </xf>
    <xf numFmtId="0" fontId="1" fillId="7" borderId="14" xfId="0" applyFont="1" applyFill="1" applyBorder="1" applyAlignment="1">
      <alignment horizontal="center" wrapText="1"/>
    </xf>
    <xf numFmtId="165" fontId="1" fillId="5" borderId="12" xfId="0" applyNumberFormat="1" applyFont="1" applyFill="1" applyBorder="1" applyAlignment="1">
      <alignment horizontal="center" wrapText="1"/>
    </xf>
    <xf numFmtId="165" fontId="1" fillId="2" borderId="13" xfId="0" applyNumberFormat="1" applyFont="1" applyFill="1" applyBorder="1" applyAlignment="1">
      <alignment horizontal="center" wrapText="1"/>
    </xf>
    <xf numFmtId="165" fontId="1" fillId="7" borderId="13" xfId="0" applyNumberFormat="1" applyFont="1" applyFill="1" applyBorder="1" applyAlignment="1">
      <alignment horizontal="center" wrapText="1"/>
    </xf>
    <xf numFmtId="0" fontId="1" fillId="7" borderId="12" xfId="0" applyFont="1" applyFill="1" applyBorder="1" applyAlignment="1">
      <alignment horizontal="center" wrapText="1"/>
    </xf>
    <xf numFmtId="165" fontId="1" fillId="7" borderId="12" xfId="0" applyNumberFormat="1" applyFont="1" applyFill="1" applyBorder="1" applyAlignment="1">
      <alignment horizontal="center" wrapText="1"/>
    </xf>
    <xf numFmtId="0" fontId="1" fillId="2" borderId="12" xfId="0" applyFont="1" applyFill="1" applyBorder="1" applyAlignment="1">
      <alignment horizontal="center" wrapText="1"/>
    </xf>
    <xf numFmtId="165" fontId="1" fillId="2" borderId="12" xfId="0" applyNumberFormat="1" applyFont="1" applyFill="1" applyBorder="1" applyAlignment="1">
      <alignment horizontal="center" wrapText="1"/>
    </xf>
    <xf numFmtId="3" fontId="5" fillId="5" borderId="9" xfId="0" applyNumberFormat="1" applyFont="1" applyFill="1" applyBorder="1" applyAlignment="1">
      <alignment horizontal="center"/>
    </xf>
    <xf numFmtId="3" fontId="5" fillId="5" borderId="5" xfId="0" applyNumberFormat="1" applyFont="1" applyFill="1" applyBorder="1" applyAlignment="1">
      <alignment horizontal="center"/>
    </xf>
    <xf numFmtId="164" fontId="5" fillId="5" borderId="10" xfId="1" applyNumberFormat="1" applyFont="1" applyFill="1" applyBorder="1" applyAlignment="1">
      <alignment horizontal="center"/>
    </xf>
    <xf numFmtId="3" fontId="1" fillId="4" borderId="9" xfId="0" applyNumberFormat="1" applyFont="1" applyFill="1" applyBorder="1" applyAlignment="1">
      <alignment horizontal="center" wrapText="1"/>
    </xf>
    <xf numFmtId="3" fontId="1" fillId="4" borderId="5" xfId="0" applyNumberFormat="1" applyFont="1" applyFill="1" applyBorder="1" applyAlignment="1">
      <alignment horizontal="center" wrapText="1"/>
    </xf>
    <xf numFmtId="167" fontId="1" fillId="4" borderId="5" xfId="0" applyNumberFormat="1" applyFont="1" applyFill="1" applyBorder="1" applyAlignment="1">
      <alignment horizontal="center" wrapText="1"/>
    </xf>
    <xf numFmtId="0" fontId="6" fillId="5" borderId="6" xfId="0" applyFont="1" applyFill="1" applyBorder="1" applyAlignment="1">
      <alignment horizontal="center" vertical="center" wrapText="1"/>
    </xf>
    <xf numFmtId="0" fontId="1" fillId="5" borderId="9" xfId="0" applyFont="1" applyFill="1" applyBorder="1" applyAlignment="1">
      <alignment horizontal="center" wrapText="1"/>
    </xf>
    <xf numFmtId="0" fontId="1" fillId="2" borderId="9" xfId="0" applyFont="1" applyFill="1" applyBorder="1" applyAlignment="1">
      <alignment horizontal="center" wrapText="1"/>
    </xf>
    <xf numFmtId="0" fontId="1" fillId="2" borderId="5" xfId="0" applyFont="1" applyFill="1" applyBorder="1" applyAlignment="1">
      <alignment horizontal="center" wrapText="1"/>
    </xf>
    <xf numFmtId="0" fontId="1" fillId="3" borderId="9" xfId="0" applyFont="1" applyFill="1" applyBorder="1" applyAlignment="1">
      <alignment horizontal="center" wrapText="1"/>
    </xf>
    <xf numFmtId="0" fontId="1" fillId="3" borderId="5" xfId="0" applyFont="1" applyFill="1" applyBorder="1" applyAlignment="1">
      <alignment horizontal="center" wrapText="1"/>
    </xf>
    <xf numFmtId="0" fontId="1" fillId="3" borderId="10" xfId="0" applyFont="1" applyFill="1" applyBorder="1" applyAlignment="1">
      <alignment horizontal="center" wrapText="1"/>
    </xf>
    <xf numFmtId="0" fontId="1" fillId="4" borderId="9" xfId="0" applyFont="1" applyFill="1" applyBorder="1" applyAlignment="1">
      <alignment horizontal="center" wrapText="1"/>
    </xf>
    <xf numFmtId="0" fontId="1" fillId="4" borderId="5" xfId="0" applyFont="1" applyFill="1" applyBorder="1" applyAlignment="1">
      <alignment horizontal="center" wrapText="1"/>
    </xf>
    <xf numFmtId="0" fontId="1" fillId="4" borderId="10" xfId="0" applyFont="1" applyFill="1" applyBorder="1" applyAlignment="1">
      <alignment horizontal="center" wrapText="1"/>
    </xf>
    <xf numFmtId="0" fontId="1" fillId="6" borderId="9" xfId="0" applyFont="1" applyFill="1" applyBorder="1" applyAlignment="1">
      <alignment horizontal="center" wrapText="1"/>
    </xf>
    <xf numFmtId="0" fontId="1" fillId="6" borderId="5" xfId="0" applyFont="1" applyFill="1" applyBorder="1" applyAlignment="1">
      <alignment horizontal="center" wrapText="1"/>
    </xf>
    <xf numFmtId="0" fontId="1" fillId="6" borderId="10" xfId="0" applyFont="1" applyFill="1" applyBorder="1" applyAlignment="1">
      <alignment horizontal="center" wrapText="1"/>
    </xf>
    <xf numFmtId="0" fontId="1" fillId="7" borderId="9" xfId="0" applyFont="1" applyFill="1" applyBorder="1" applyAlignment="1">
      <alignment horizontal="center" wrapText="1"/>
    </xf>
    <xf numFmtId="0" fontId="1" fillId="7" borderId="5" xfId="0" applyFont="1" applyFill="1" applyBorder="1" applyAlignment="1">
      <alignment horizontal="center" wrapText="1"/>
    </xf>
    <xf numFmtId="0" fontId="1" fillId="7" borderId="10" xfId="0" applyFont="1" applyFill="1" applyBorder="1" applyAlignment="1">
      <alignment horizontal="center" wrapText="1"/>
    </xf>
    <xf numFmtId="3" fontId="1" fillId="7" borderId="9" xfId="0" applyNumberFormat="1" applyFont="1" applyFill="1" applyBorder="1" applyAlignment="1">
      <alignment horizontal="center" wrapText="1"/>
    </xf>
    <xf numFmtId="3" fontId="1" fillId="7" borderId="12" xfId="0" applyNumberFormat="1" applyFont="1" applyFill="1" applyBorder="1" applyAlignment="1">
      <alignment horizontal="center" wrapText="1"/>
    </xf>
    <xf numFmtId="0" fontId="6" fillId="5" borderId="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1" fillId="0" borderId="3" xfId="0" applyFont="1" applyBorder="1"/>
    <xf numFmtId="0" fontId="1" fillId="0" borderId="3" xfId="0" applyFont="1" applyBorder="1" applyAlignment="1">
      <alignment horizontal="left" indent="2"/>
    </xf>
    <xf numFmtId="0" fontId="1" fillId="0" borderId="3" xfId="0" applyFont="1" applyBorder="1" applyAlignment="1">
      <alignment horizontal="left" indent="4"/>
    </xf>
    <xf numFmtId="0" fontId="1" fillId="0" borderId="3" xfId="0" applyFont="1" applyBorder="1" applyAlignment="1">
      <alignment horizontal="left" indent="6"/>
    </xf>
    <xf numFmtId="164" fontId="1" fillId="6" borderId="4" xfId="0" applyNumberFormat="1" applyFont="1" applyFill="1" applyBorder="1"/>
    <xf numFmtId="1" fontId="1" fillId="6" borderId="4" xfId="0" applyNumberFormat="1" applyFont="1" applyFill="1" applyBorder="1"/>
    <xf numFmtId="169" fontId="1" fillId="6" borderId="4" xfId="2" applyNumberFormat="1" applyFont="1" applyFill="1" applyBorder="1"/>
    <xf numFmtId="6" fontId="1" fillId="6" borderId="4" xfId="0" applyNumberFormat="1" applyFont="1" applyFill="1" applyBorder="1"/>
    <xf numFmtId="164" fontId="1" fillId="2" borderId="4" xfId="0" applyNumberFormat="1" applyFont="1" applyFill="1" applyBorder="1"/>
    <xf numFmtId="164" fontId="1" fillId="7" borderId="4" xfId="0" applyNumberFormat="1" applyFont="1" applyFill="1" applyBorder="1"/>
    <xf numFmtId="1" fontId="1" fillId="7" borderId="4" xfId="0" applyNumberFormat="1" applyFont="1" applyFill="1" applyBorder="1"/>
    <xf numFmtId="169" fontId="1" fillId="7" borderId="4" xfId="2" applyNumberFormat="1" applyFont="1" applyFill="1" applyBorder="1"/>
    <xf numFmtId="6" fontId="1" fillId="7" borderId="4" xfId="0" applyNumberFormat="1" applyFont="1" applyFill="1" applyBorder="1"/>
    <xf numFmtId="1" fontId="1" fillId="2" borderId="4" xfId="0" applyNumberFormat="1" applyFont="1" applyFill="1" applyBorder="1"/>
    <xf numFmtId="169" fontId="1" fillId="2" borderId="4" xfId="2" applyNumberFormat="1" applyFont="1" applyFill="1" applyBorder="1"/>
    <xf numFmtId="6" fontId="1" fillId="2" borderId="4" xfId="0" applyNumberFormat="1" applyFont="1" applyFill="1" applyBorder="1"/>
    <xf numFmtId="164" fontId="1" fillId="3" borderId="4" xfId="0" applyNumberFormat="1" applyFont="1" applyFill="1" applyBorder="1"/>
    <xf numFmtId="164" fontId="1" fillId="4" borderId="4" xfId="0" applyNumberFormat="1" applyFont="1" applyFill="1" applyBorder="1"/>
    <xf numFmtId="1" fontId="1" fillId="3" borderId="4" xfId="0" applyNumberFormat="1" applyFont="1" applyFill="1" applyBorder="1"/>
    <xf numFmtId="169" fontId="1" fillId="3" borderId="4" xfId="2" applyNumberFormat="1" applyFont="1" applyFill="1" applyBorder="1"/>
    <xf numFmtId="6" fontId="1" fillId="3" borderId="4" xfId="0" applyNumberFormat="1" applyFont="1" applyFill="1" applyBorder="1"/>
    <xf numFmtId="1" fontId="1" fillId="4" borderId="4" xfId="0" applyNumberFormat="1" applyFont="1" applyFill="1" applyBorder="1"/>
    <xf numFmtId="169" fontId="1" fillId="4" borderId="4" xfId="2" applyNumberFormat="1" applyFont="1" applyFill="1" applyBorder="1"/>
    <xf numFmtId="6" fontId="1" fillId="4" borderId="4" xfId="0" applyNumberFormat="1" applyFont="1" applyFill="1" applyBorder="1"/>
    <xf numFmtId="0" fontId="2" fillId="0" borderId="4" xfId="0" applyFont="1" applyBorder="1" applyAlignment="1">
      <alignment horizontal="center" vertical="center" wrapText="1"/>
    </xf>
    <xf numFmtId="169" fontId="2" fillId="0" borderId="4" xfId="2" applyNumberFormat="1" applyFont="1" applyBorder="1" applyAlignment="1">
      <alignment horizontal="center" vertical="center" wrapText="1"/>
    </xf>
    <xf numFmtId="0" fontId="1" fillId="6" borderId="12" xfId="0" applyFont="1" applyFill="1" applyBorder="1"/>
    <xf numFmtId="0" fontId="1" fillId="7" borderId="12" xfId="0" applyFont="1" applyFill="1" applyBorder="1"/>
    <xf numFmtId="0" fontId="1" fillId="3" borderId="12" xfId="0" applyFont="1" applyFill="1" applyBorder="1"/>
    <xf numFmtId="0" fontId="1" fillId="4" borderId="12" xfId="0" applyFont="1" applyFill="1" applyBorder="1"/>
    <xf numFmtId="164" fontId="1" fillId="6" borderId="14" xfId="0" applyNumberFormat="1" applyFont="1" applyFill="1" applyBorder="1"/>
    <xf numFmtId="164" fontId="1" fillId="7" borderId="14" xfId="0" applyNumberFormat="1" applyFont="1" applyFill="1" applyBorder="1"/>
    <xf numFmtId="164" fontId="1" fillId="2" borderId="14" xfId="0" applyNumberFormat="1" applyFont="1" applyFill="1" applyBorder="1"/>
    <xf numFmtId="164" fontId="1" fillId="3" borderId="14" xfId="0" applyNumberFormat="1" applyFont="1" applyFill="1" applyBorder="1"/>
    <xf numFmtId="164" fontId="1" fillId="4" borderId="14" xfId="0" applyNumberFormat="1" applyFont="1" applyFill="1" applyBorder="1"/>
    <xf numFmtId="0" fontId="1" fillId="6" borderId="14" xfId="0" applyFont="1" applyFill="1" applyBorder="1"/>
    <xf numFmtId="0" fontId="1" fillId="7" borderId="14" xfId="0" applyFont="1" applyFill="1" applyBorder="1"/>
    <xf numFmtId="0" fontId="1" fillId="2" borderId="14" xfId="0" applyFont="1" applyFill="1" applyBorder="1"/>
    <xf numFmtId="0" fontId="1" fillId="3" borderId="14" xfId="0" applyFont="1" applyFill="1" applyBorder="1"/>
    <xf numFmtId="0" fontId="1" fillId="4" borderId="14" xfId="0" applyFont="1" applyFill="1" applyBorder="1"/>
    <xf numFmtId="164" fontId="1" fillId="0" borderId="0" xfId="0" applyNumberFormat="1" applyFont="1"/>
    <xf numFmtId="0" fontId="5" fillId="0" borderId="10" xfId="0" applyFont="1" applyBorder="1"/>
    <xf numFmtId="0" fontId="5" fillId="5" borderId="2"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 xfId="0" applyFont="1" applyFill="1" applyBorder="1" applyAlignment="1">
      <alignment horizontal="center" vertical="center" wrapText="1"/>
    </xf>
    <xf numFmtId="0" fontId="5" fillId="6" borderId="0" xfId="0" applyFont="1" applyFill="1" applyAlignment="1">
      <alignment horizontal="center" vertical="center" wrapText="1"/>
    </xf>
    <xf numFmtId="0" fontId="5" fillId="7" borderId="2"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164" fontId="1" fillId="5" borderId="5" xfId="0" applyNumberFormat="1" applyFont="1" applyFill="1" applyBorder="1" applyAlignment="1">
      <alignment horizontal="center"/>
    </xf>
    <xf numFmtId="2" fontId="1" fillId="5" borderId="5" xfId="0" applyNumberFormat="1" applyFont="1" applyFill="1" applyBorder="1" applyAlignment="1">
      <alignment horizontal="center"/>
    </xf>
    <xf numFmtId="164" fontId="1" fillId="5" borderId="10" xfId="0" applyNumberFormat="1" applyFont="1" applyFill="1" applyBorder="1" applyAlignment="1">
      <alignment horizontal="center"/>
    </xf>
    <xf numFmtId="166" fontId="1" fillId="5" borderId="13" xfId="0" applyNumberFormat="1" applyFont="1" applyFill="1" applyBorder="1" applyAlignment="1">
      <alignment horizontal="center"/>
    </xf>
    <xf numFmtId="2" fontId="1" fillId="5" borderId="13" xfId="0" applyNumberFormat="1" applyFont="1" applyFill="1" applyBorder="1" applyAlignment="1">
      <alignment horizontal="center"/>
    </xf>
    <xf numFmtId="0" fontId="1" fillId="0" borderId="10" xfId="0" applyFont="1" applyBorder="1" applyAlignment="1">
      <alignment horizontal="left" indent="6"/>
    </xf>
    <xf numFmtId="0" fontId="1" fillId="6" borderId="2"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3" xfId="0" applyFont="1" applyFill="1" applyBorder="1" applyAlignment="1">
      <alignment horizontal="center" vertical="center" wrapText="1"/>
    </xf>
    <xf numFmtId="164" fontId="1" fillId="6" borderId="12" xfId="1" applyNumberFormat="1" applyFont="1" applyFill="1" applyBorder="1" applyAlignment="1">
      <alignment horizontal="center"/>
    </xf>
    <xf numFmtId="164" fontId="1" fillId="6" borderId="13" xfId="1" applyNumberFormat="1" applyFont="1" applyFill="1" applyBorder="1" applyAlignment="1">
      <alignment horizontal="center"/>
    </xf>
    <xf numFmtId="0" fontId="1" fillId="6" borderId="14" xfId="0" applyFont="1" applyFill="1" applyBorder="1" applyAlignment="1">
      <alignment horizontal="center"/>
    </xf>
    <xf numFmtId="3" fontId="5" fillId="6" borderId="12" xfId="0" applyNumberFormat="1" applyFont="1" applyFill="1" applyBorder="1" applyAlignment="1">
      <alignment horizontal="center" vertical="top" wrapText="1"/>
    </xf>
    <xf numFmtId="164" fontId="1" fillId="6" borderId="14" xfId="1" applyNumberFormat="1" applyFont="1" applyFill="1" applyBorder="1" applyAlignment="1">
      <alignment horizontal="center"/>
    </xf>
    <xf numFmtId="165" fontId="1" fillId="6" borderId="12" xfId="0" applyNumberFormat="1" applyFont="1" applyFill="1" applyBorder="1" applyAlignment="1">
      <alignment horizontal="center"/>
    </xf>
    <xf numFmtId="165" fontId="1" fillId="6" borderId="13" xfId="0" applyNumberFormat="1" applyFont="1" applyFill="1" applyBorder="1" applyAlignment="1">
      <alignment horizontal="center"/>
    </xf>
    <xf numFmtId="168" fontId="1" fillId="6" borderId="13" xfId="0" applyNumberFormat="1" applyFont="1" applyFill="1" applyBorder="1" applyAlignment="1">
      <alignment horizontal="center"/>
    </xf>
    <xf numFmtId="165" fontId="1" fillId="6" borderId="9" xfId="0" applyNumberFormat="1" applyFont="1" applyFill="1" applyBorder="1" applyAlignment="1">
      <alignment horizontal="center"/>
    </xf>
    <xf numFmtId="165" fontId="1" fillId="6" borderId="5" xfId="0" applyNumberFormat="1" applyFont="1" applyFill="1" applyBorder="1" applyAlignment="1">
      <alignment horizontal="center"/>
    </xf>
    <xf numFmtId="164" fontId="1" fillId="6" borderId="10" xfId="1" applyNumberFormat="1" applyFont="1" applyFill="1" applyBorder="1" applyAlignment="1">
      <alignment horizontal="center"/>
    </xf>
    <xf numFmtId="164" fontId="1" fillId="7" borderId="12" xfId="0" applyNumberFormat="1" applyFont="1" applyFill="1" applyBorder="1" applyAlignment="1">
      <alignment horizontal="center" wrapText="1"/>
    </xf>
    <xf numFmtId="168" fontId="1" fillId="7" borderId="13" xfId="0" applyNumberFormat="1" applyFont="1" applyFill="1" applyBorder="1" applyAlignment="1">
      <alignment horizontal="center" wrapText="1"/>
    </xf>
    <xf numFmtId="165" fontId="1" fillId="7" borderId="9" xfId="0" applyNumberFormat="1" applyFont="1" applyFill="1" applyBorder="1" applyAlignment="1">
      <alignment horizontal="center" wrapText="1"/>
    </xf>
    <xf numFmtId="165" fontId="1" fillId="7" borderId="5" xfId="0" applyNumberFormat="1" applyFont="1" applyFill="1" applyBorder="1" applyAlignment="1">
      <alignment horizontal="center" wrapText="1"/>
    </xf>
    <xf numFmtId="0" fontId="1" fillId="8" borderId="14" xfId="0" applyFont="1" applyFill="1" applyBorder="1"/>
    <xf numFmtId="164" fontId="1" fillId="8" borderId="14" xfId="0" applyNumberFormat="1" applyFont="1" applyFill="1" applyBorder="1"/>
    <xf numFmtId="164" fontId="1" fillId="8" borderId="4" xfId="0" applyNumberFormat="1" applyFont="1" applyFill="1" applyBorder="1"/>
    <xf numFmtId="1" fontId="1" fillId="8" borderId="4" xfId="0" applyNumberFormat="1" applyFont="1" applyFill="1" applyBorder="1"/>
    <xf numFmtId="169" fontId="1" fillId="8" borderId="4" xfId="2" applyNumberFormat="1" applyFont="1" applyFill="1" applyBorder="1"/>
    <xf numFmtId="6" fontId="1" fillId="8" borderId="4" xfId="0" applyNumberFormat="1" applyFont="1" applyFill="1" applyBorder="1"/>
    <xf numFmtId="0" fontId="5" fillId="8" borderId="1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3" fontId="1" fillId="8" borderId="9" xfId="0" applyNumberFormat="1" applyFont="1" applyFill="1" applyBorder="1" applyAlignment="1">
      <alignment horizontal="center"/>
    </xf>
    <xf numFmtId="3" fontId="1" fillId="8" borderId="5" xfId="0" applyNumberFormat="1"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xf numFmtId="166" fontId="1" fillId="8" borderId="13" xfId="0" applyNumberFormat="1" applyFont="1" applyFill="1" applyBorder="1" applyAlignment="1">
      <alignment horizontal="center"/>
    </xf>
    <xf numFmtId="3" fontId="1" fillId="8" borderId="12" xfId="0" applyNumberFormat="1" applyFont="1" applyFill="1" applyBorder="1" applyAlignment="1">
      <alignment horizontal="center"/>
    </xf>
    <xf numFmtId="164" fontId="1" fillId="8" borderId="13" xfId="0" applyNumberFormat="1" applyFont="1" applyFill="1" applyBorder="1" applyAlignment="1">
      <alignment horizontal="center"/>
    </xf>
    <xf numFmtId="3" fontId="1" fillId="8" borderId="13" xfId="0" applyNumberFormat="1" applyFont="1" applyFill="1" applyBorder="1" applyAlignment="1">
      <alignment horizontal="center"/>
    </xf>
    <xf numFmtId="164" fontId="1" fillId="8" borderId="5" xfId="1" applyNumberFormat="1" applyFont="1" applyFill="1" applyBorder="1" applyAlignment="1">
      <alignment horizontal="center"/>
    </xf>
    <xf numFmtId="2" fontId="1" fillId="8" borderId="5" xfId="1" applyNumberFormat="1" applyFont="1" applyFill="1" applyBorder="1" applyAlignment="1">
      <alignment horizontal="center"/>
    </xf>
    <xf numFmtId="164" fontId="1" fillId="8" borderId="10" xfId="1" applyNumberFormat="1" applyFont="1" applyFill="1" applyBorder="1" applyAlignment="1">
      <alignment horizontal="center"/>
    </xf>
    <xf numFmtId="166" fontId="1" fillId="8" borderId="13" xfId="1" applyNumberFormat="1" applyFont="1" applyFill="1" applyBorder="1" applyAlignment="1">
      <alignment horizontal="center"/>
    </xf>
    <xf numFmtId="164" fontId="1" fillId="8" borderId="14" xfId="1" applyNumberFormat="1" applyFont="1" applyFill="1" applyBorder="1" applyAlignment="1">
      <alignment horizontal="center"/>
    </xf>
    <xf numFmtId="164" fontId="1" fillId="8" borderId="13" xfId="1" applyNumberFormat="1" applyFont="1" applyFill="1" applyBorder="1" applyAlignment="1">
      <alignment horizontal="center"/>
    </xf>
    <xf numFmtId="2" fontId="1" fillId="8" borderId="13" xfId="1" applyNumberFormat="1" applyFont="1" applyFill="1" applyBorder="1" applyAlignment="1">
      <alignment horizontal="center"/>
    </xf>
    <xf numFmtId="164" fontId="1" fillId="2" borderId="5" xfId="0" applyNumberFormat="1" applyFont="1" applyFill="1" applyBorder="1" applyAlignment="1">
      <alignment horizontal="center"/>
    </xf>
    <xf numFmtId="2" fontId="1" fillId="2" borderId="5" xfId="0" applyNumberFormat="1" applyFont="1" applyFill="1" applyBorder="1" applyAlignment="1">
      <alignment horizontal="center"/>
    </xf>
    <xf numFmtId="164" fontId="1" fillId="2" borderId="10" xfId="0" applyNumberFormat="1" applyFont="1" applyFill="1" applyBorder="1" applyAlignment="1">
      <alignment horizontal="center"/>
    </xf>
    <xf numFmtId="164" fontId="1" fillId="2" borderId="14" xfId="0" applyNumberFormat="1" applyFont="1" applyFill="1" applyBorder="1" applyAlignment="1">
      <alignment horizontal="center"/>
    </xf>
    <xf numFmtId="2" fontId="1" fillId="2" borderId="13" xfId="0" applyNumberFormat="1" applyFont="1" applyFill="1" applyBorder="1" applyAlignment="1">
      <alignment horizontal="center"/>
    </xf>
    <xf numFmtId="0" fontId="5" fillId="8" borderId="0" xfId="0" applyFont="1" applyFill="1" applyAlignment="1">
      <alignment horizontal="center" vertical="center" wrapText="1"/>
    </xf>
    <xf numFmtId="167" fontId="1" fillId="8" borderId="13" xfId="1" applyNumberFormat="1" applyFont="1" applyFill="1" applyBorder="1" applyAlignment="1">
      <alignment horizontal="center"/>
    </xf>
    <xf numFmtId="3" fontId="1" fillId="2" borderId="12" xfId="0" applyNumberFormat="1" applyFont="1" applyFill="1" applyBorder="1" applyAlignment="1">
      <alignment horizontal="center" wrapText="1"/>
    </xf>
    <xf numFmtId="164" fontId="1" fillId="2" borderId="13" xfId="0" applyNumberFormat="1" applyFont="1" applyFill="1" applyBorder="1" applyAlignment="1">
      <alignment horizontal="center" wrapText="1"/>
    </xf>
    <xf numFmtId="3" fontId="1" fillId="2" borderId="13" xfId="0" applyNumberFormat="1" applyFont="1" applyFill="1" applyBorder="1" applyAlignment="1">
      <alignment horizontal="center" wrapText="1"/>
    </xf>
    <xf numFmtId="167" fontId="1" fillId="2" borderId="13" xfId="0" applyNumberFormat="1" applyFont="1" applyFill="1" applyBorder="1" applyAlignment="1">
      <alignment horizontal="center" wrapText="1"/>
    </xf>
    <xf numFmtId="164" fontId="1" fillId="2" borderId="14" xfId="0" applyNumberFormat="1" applyFont="1" applyFill="1" applyBorder="1" applyAlignment="1">
      <alignment horizontal="center" wrapText="1"/>
    </xf>
    <xf numFmtId="166" fontId="1" fillId="2" borderId="13" xfId="0" applyNumberFormat="1" applyFont="1" applyFill="1" applyBorder="1" applyAlignment="1">
      <alignment horizontal="center" wrapText="1"/>
    </xf>
    <xf numFmtId="2" fontId="1" fillId="2" borderId="13" xfId="0" applyNumberFormat="1" applyFont="1" applyFill="1" applyBorder="1" applyAlignment="1">
      <alignment horizontal="center" wrapText="1"/>
    </xf>
    <xf numFmtId="3" fontId="1" fillId="2" borderId="9" xfId="0" applyNumberFormat="1" applyFont="1" applyFill="1" applyBorder="1" applyAlignment="1">
      <alignment horizontal="center" wrapText="1"/>
    </xf>
    <xf numFmtId="164" fontId="1" fillId="2" borderId="5" xfId="0" applyNumberFormat="1" applyFont="1" applyFill="1" applyBorder="1" applyAlignment="1">
      <alignment horizontal="center" wrapText="1"/>
    </xf>
    <xf numFmtId="3" fontId="1" fillId="2" borderId="5" xfId="0" applyNumberFormat="1" applyFont="1" applyFill="1" applyBorder="1" applyAlignment="1">
      <alignment horizontal="center" wrapText="1"/>
    </xf>
    <xf numFmtId="2" fontId="1" fillId="2" borderId="5" xfId="0" applyNumberFormat="1" applyFont="1" applyFill="1" applyBorder="1" applyAlignment="1">
      <alignment horizontal="center" wrapText="1"/>
    </xf>
    <xf numFmtId="164" fontId="1" fillId="2" borderId="10" xfId="0" applyNumberFormat="1" applyFont="1" applyFill="1" applyBorder="1" applyAlignment="1">
      <alignment horizontal="center" wrapText="1"/>
    </xf>
    <xf numFmtId="167" fontId="1" fillId="8" borderId="5" xfId="1" applyNumberFormat="1" applyFont="1" applyFill="1" applyBorder="1" applyAlignment="1">
      <alignment horizontal="center"/>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1" fillId="2" borderId="5" xfId="0" applyNumberFormat="1" applyFont="1" applyFill="1" applyBorder="1" applyAlignment="1">
      <alignment horizontal="center"/>
    </xf>
    <xf numFmtId="167" fontId="1" fillId="2" borderId="13" xfId="0" applyNumberFormat="1" applyFont="1" applyFill="1" applyBorder="1" applyAlignment="1">
      <alignment horizontal="center"/>
    </xf>
    <xf numFmtId="3" fontId="5" fillId="8" borderId="5" xfId="0" applyNumberFormat="1" applyFont="1" applyFill="1" applyBorder="1" applyAlignment="1">
      <alignment horizontal="center"/>
    </xf>
    <xf numFmtId="164" fontId="5" fillId="8" borderId="5" xfId="1" applyNumberFormat="1" applyFont="1" applyFill="1" applyBorder="1" applyAlignment="1">
      <alignment horizontal="center"/>
    </xf>
    <xf numFmtId="0" fontId="5" fillId="8" borderId="13" xfId="0" applyFont="1" applyFill="1" applyBorder="1" applyAlignment="1">
      <alignment horizontal="center"/>
    </xf>
    <xf numFmtId="0" fontId="1" fillId="8" borderId="14" xfId="0" applyFont="1" applyFill="1" applyBorder="1" applyAlignment="1">
      <alignment horizontal="center"/>
    </xf>
    <xf numFmtId="0" fontId="6" fillId="8" borderId="4" xfId="0" applyFont="1" applyFill="1" applyBorder="1" applyAlignment="1">
      <alignment horizontal="center" vertical="center" wrapText="1"/>
    </xf>
    <xf numFmtId="0" fontId="1" fillId="8" borderId="11" xfId="0" applyFont="1" applyFill="1" applyBorder="1" applyAlignment="1">
      <alignment horizontal="center" wrapText="1"/>
    </xf>
    <xf numFmtId="3" fontId="1" fillId="8" borderId="4" xfId="0" applyNumberFormat="1" applyFont="1" applyFill="1" applyBorder="1" applyAlignment="1">
      <alignment horizontal="center"/>
    </xf>
    <xf numFmtId="0" fontId="1" fillId="8" borderId="4" xfId="0" applyFont="1" applyFill="1" applyBorder="1" applyAlignment="1">
      <alignment horizontal="center"/>
    </xf>
    <xf numFmtId="165" fontId="1" fillId="8" borderId="4" xfId="0" applyNumberFormat="1" applyFont="1" applyFill="1" applyBorder="1" applyAlignment="1">
      <alignment horizontal="center"/>
    </xf>
    <xf numFmtId="0" fontId="5" fillId="2" borderId="11" xfId="0" applyFont="1" applyFill="1" applyBorder="1" applyAlignment="1">
      <alignment horizontal="center" wrapText="1"/>
    </xf>
    <xf numFmtId="3" fontId="5" fillId="2" borderId="4" xfId="0" applyNumberFormat="1" applyFont="1" applyFill="1" applyBorder="1" applyAlignment="1">
      <alignment horizontal="center" wrapText="1"/>
    </xf>
    <xf numFmtId="3" fontId="1" fillId="2" borderId="4" xfId="0" applyNumberFormat="1" applyFont="1" applyFill="1" applyBorder="1" applyAlignment="1">
      <alignment horizontal="center" wrapText="1"/>
    </xf>
    <xf numFmtId="0" fontId="1" fillId="2" borderId="4" xfId="0" applyFont="1" applyFill="1" applyBorder="1" applyAlignment="1">
      <alignment horizont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164" fontId="1" fillId="8" borderId="12" xfId="1" applyNumberFormat="1" applyFont="1" applyFill="1" applyBorder="1" applyAlignment="1">
      <alignment horizontal="center"/>
    </xf>
    <xf numFmtId="3" fontId="5" fillId="8" borderId="12" xfId="0" applyNumberFormat="1" applyFont="1" applyFill="1" applyBorder="1" applyAlignment="1">
      <alignment horizontal="center" vertical="top" wrapText="1"/>
    </xf>
    <xf numFmtId="165" fontId="1" fillId="8" borderId="12" xfId="0" applyNumberFormat="1" applyFont="1" applyFill="1" applyBorder="1" applyAlignment="1">
      <alignment horizontal="center"/>
    </xf>
    <xf numFmtId="165" fontId="1" fillId="8" borderId="13" xfId="0" applyNumberFormat="1" applyFont="1" applyFill="1" applyBorder="1" applyAlignment="1">
      <alignment horizontal="center"/>
    </xf>
    <xf numFmtId="168" fontId="1" fillId="8" borderId="13" xfId="0" applyNumberFormat="1" applyFont="1" applyFill="1" applyBorder="1" applyAlignment="1">
      <alignment horizontal="center"/>
    </xf>
    <xf numFmtId="165" fontId="1" fillId="8" borderId="9" xfId="0" applyNumberFormat="1" applyFont="1" applyFill="1" applyBorder="1" applyAlignment="1">
      <alignment horizontal="center"/>
    </xf>
    <xf numFmtId="165" fontId="1" fillId="8" borderId="5" xfId="0" applyNumberFormat="1" applyFont="1" applyFill="1" applyBorder="1" applyAlignment="1">
      <alignment horizontal="center"/>
    </xf>
    <xf numFmtId="164" fontId="5" fillId="2" borderId="12" xfId="1" applyNumberFormat="1" applyFont="1" applyFill="1" applyBorder="1" applyAlignment="1">
      <alignment horizontal="center"/>
    </xf>
    <xf numFmtId="0" fontId="5" fillId="2" borderId="14" xfId="0" applyFont="1" applyFill="1" applyBorder="1" applyAlignment="1">
      <alignment horizontal="center"/>
    </xf>
    <xf numFmtId="0" fontId="1" fillId="8" borderId="9" xfId="0" applyFont="1" applyFill="1" applyBorder="1" applyAlignment="1">
      <alignment horizontal="center" wrapText="1"/>
    </xf>
    <xf numFmtId="0" fontId="1" fillId="8" borderId="5" xfId="0" applyFont="1" applyFill="1" applyBorder="1" applyAlignment="1">
      <alignment horizontal="center" wrapText="1"/>
    </xf>
    <xf numFmtId="0" fontId="1" fillId="8" borderId="10" xfId="0" applyFont="1" applyFill="1" applyBorder="1" applyAlignment="1">
      <alignment horizontal="center" wrapText="1"/>
    </xf>
    <xf numFmtId="165" fontId="1" fillId="8" borderId="12" xfId="0" applyNumberFormat="1" applyFont="1" applyFill="1" applyBorder="1" applyAlignment="1">
      <alignment horizontal="center" wrapText="1"/>
    </xf>
    <xf numFmtId="165" fontId="1" fillId="8" borderId="13" xfId="0" applyNumberFormat="1" applyFont="1" applyFill="1" applyBorder="1" applyAlignment="1">
      <alignment horizontal="center" wrapText="1"/>
    </xf>
    <xf numFmtId="164" fontId="1" fillId="8" borderId="14" xfId="1" applyNumberFormat="1" applyFont="1" applyFill="1" applyBorder="1" applyAlignment="1">
      <alignment horizontal="center" wrapText="1"/>
    </xf>
    <xf numFmtId="164" fontId="1" fillId="8" borderId="14" xfId="1" quotePrefix="1" applyNumberFormat="1" applyFont="1" applyFill="1" applyBorder="1" applyAlignment="1">
      <alignment horizontal="center" wrapText="1"/>
    </xf>
    <xf numFmtId="0" fontId="1" fillId="0" borderId="10" xfId="0" applyFont="1" applyBorder="1" applyAlignment="1">
      <alignment horizontal="left" indent="2"/>
    </xf>
    <xf numFmtId="0" fontId="1" fillId="0" borderId="10" xfId="0" applyFont="1" applyBorder="1" applyAlignment="1">
      <alignment horizontal="left" indent="1"/>
    </xf>
    <xf numFmtId="0" fontId="1" fillId="0" borderId="14" xfId="0" applyFont="1" applyBorder="1"/>
    <xf numFmtId="0" fontId="1" fillId="0" borderId="4" xfId="0" applyFont="1" applyBorder="1"/>
    <xf numFmtId="0" fontId="1" fillId="2" borderId="9" xfId="0" applyFont="1" applyFill="1" applyBorder="1"/>
    <xf numFmtId="0" fontId="1" fillId="8" borderId="13" xfId="0" applyFont="1" applyFill="1" applyBorder="1"/>
    <xf numFmtId="44" fontId="1" fillId="8" borderId="4" xfId="2" applyFont="1" applyFill="1" applyBorder="1"/>
    <xf numFmtId="44" fontId="1" fillId="2" borderId="4" xfId="2" applyFont="1" applyFill="1" applyBorder="1"/>
    <xf numFmtId="44" fontId="1" fillId="3" borderId="4" xfId="2" applyFont="1" applyFill="1" applyBorder="1"/>
    <xf numFmtId="44" fontId="1" fillId="4" borderId="4" xfId="2" applyFont="1" applyFill="1" applyBorder="1"/>
    <xf numFmtId="44" fontId="1" fillId="7" borderId="4" xfId="2" applyFont="1" applyFill="1" applyBorder="1"/>
    <xf numFmtId="44" fontId="1" fillId="6" borderId="4" xfId="2" applyFont="1" applyFill="1" applyBorder="1"/>
    <xf numFmtId="3" fontId="5" fillId="6" borderId="2" xfId="0" applyNumberFormat="1" applyFont="1" applyFill="1" applyBorder="1" applyAlignment="1">
      <alignment horizontal="center"/>
    </xf>
    <xf numFmtId="0" fontId="5" fillId="0" borderId="0" xfId="0" applyFont="1" applyAlignment="1">
      <alignment horizontal="left" vertical="top"/>
    </xf>
    <xf numFmtId="0" fontId="5" fillId="0" borderId="0" xfId="0" applyFont="1" applyAlignment="1">
      <alignment horizontal="left" vertical="top" wrapText="1"/>
    </xf>
    <xf numFmtId="0" fontId="6" fillId="7"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0" xfId="0" applyFont="1" applyAlignment="1">
      <alignment horizontal="left" vertical="top" wrapText="1"/>
    </xf>
    <xf numFmtId="0" fontId="6" fillId="8"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8" fillId="0" borderId="0" xfId="0" applyFont="1" applyAlignment="1">
      <alignment horizontal="left" vertical="top" wrapText="1"/>
    </xf>
    <xf numFmtId="0" fontId="6" fillId="8"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8" xfId="0" applyFont="1" applyFill="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1909264-081C-42F4-AC0F-04865D277F2C}">
    <nsvFilter filterId="{E58C49FF-19CA-465E-AA2F-6175AF8BFDFB}" ref="A3:P12" tableId="0">
      <sortRules>
        <sortRule colId="6">
          <sortCondition descending="1" ref="G3:G12"/>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49FF-19CA-465E-AA2F-6175AF8BFDFB}">
  <dimension ref="A1:AA21"/>
  <sheetViews>
    <sheetView tabSelected="1" zoomScale="70" zoomScaleNormal="70" workbookViewId="0">
      <pane xSplit="2" ySplit="3" topLeftCell="C4" activePane="bottomRight" state="frozen"/>
      <selection pane="topRight" activeCell="C1" sqref="C1"/>
      <selection pane="bottomLeft" activeCell="A4" sqref="A4"/>
      <selection pane="bottomRight" activeCell="C19" sqref="C19"/>
    </sheetView>
  </sheetViews>
  <sheetFormatPr defaultColWidth="9.1796875" defaultRowHeight="13" x14ac:dyDescent="0.3"/>
  <cols>
    <col min="1" max="1" width="10.81640625" style="1" customWidth="1"/>
    <col min="2" max="2" width="75.81640625" style="1" customWidth="1"/>
    <col min="3" max="10" width="15.7265625" style="1" customWidth="1"/>
    <col min="11" max="11" width="15.7265625" style="41" customWidth="1"/>
    <col min="12" max="12" width="15.7265625" style="42" customWidth="1"/>
    <col min="13" max="17" width="15.7265625" style="1" customWidth="1"/>
    <col min="18" max="18" width="15.453125" style="1" customWidth="1"/>
    <col min="19" max="16384" width="9.1796875" style="1"/>
  </cols>
  <sheetData>
    <row r="1" spans="1:27" x14ac:dyDescent="0.3">
      <c r="A1" s="48" t="s">
        <v>162</v>
      </c>
    </row>
    <row r="2" spans="1:27" x14ac:dyDescent="0.3">
      <c r="A2" s="48" t="s">
        <v>160</v>
      </c>
    </row>
    <row r="3" spans="1:27" ht="68.25" customHeight="1" x14ac:dyDescent="0.3">
      <c r="A3" s="48" t="s">
        <v>137</v>
      </c>
      <c r="B3" s="48" t="s">
        <v>127</v>
      </c>
      <c r="C3" s="295" t="s">
        <v>128</v>
      </c>
      <c r="D3" s="295" t="s">
        <v>129</v>
      </c>
      <c r="E3" s="295" t="s">
        <v>168</v>
      </c>
      <c r="F3" s="295" t="s">
        <v>167</v>
      </c>
      <c r="G3" s="295" t="s">
        <v>138</v>
      </c>
      <c r="H3" s="295" t="s">
        <v>139</v>
      </c>
      <c r="I3" s="295" t="s">
        <v>140</v>
      </c>
      <c r="J3" s="295" t="s">
        <v>141</v>
      </c>
      <c r="K3" s="295" t="s">
        <v>161</v>
      </c>
      <c r="L3" s="296" t="s">
        <v>165</v>
      </c>
      <c r="M3" s="295" t="s">
        <v>163</v>
      </c>
      <c r="N3" s="295" t="s">
        <v>164</v>
      </c>
      <c r="O3" s="295" t="s">
        <v>142</v>
      </c>
      <c r="P3" s="295" t="s">
        <v>143</v>
      </c>
      <c r="Q3" s="295" t="s">
        <v>166</v>
      </c>
      <c r="R3" s="5"/>
    </row>
    <row r="4" spans="1:27" s="440" customFormat="1" x14ac:dyDescent="0.3">
      <c r="A4" s="442">
        <v>1</v>
      </c>
      <c r="B4" s="357" t="s">
        <v>132</v>
      </c>
      <c r="C4" s="358">
        <f>'1. SPM Summary'!$D$10</f>
        <v>0.13059267438337677</v>
      </c>
      <c r="D4" s="359">
        <f>'1. SPM Summary'!F10</f>
        <v>0.12511811674215623</v>
      </c>
      <c r="E4" s="359">
        <f>'1. SPM Summary'!I10</f>
        <v>-4.1920863226593059E-2</v>
      </c>
      <c r="F4" s="359">
        <f>'1. SPM Summary'!I$11</f>
        <v>-4.4283068974833764E-2</v>
      </c>
      <c r="G4" s="359">
        <f>'3. Individuals Race'!I55</f>
        <v>-5.2677951781780953E-2</v>
      </c>
      <c r="H4" s="359">
        <f>'3. Individuals Race'!I45</f>
        <v>-2.5298737955047574E-2</v>
      </c>
      <c r="I4" s="359">
        <f>'3. Individuals Race'!I50</f>
        <v>-3.8622068695546456E-2</v>
      </c>
      <c r="J4" s="359">
        <f>'3. Individuals Race'!I40</f>
        <v>-5.2401215805471094E-2</v>
      </c>
      <c r="K4" s="360">
        <f>'5. Household Resources'!B15</f>
        <v>612.87900000000002</v>
      </c>
      <c r="L4" s="361">
        <f>'5. Household Resources'!B20</f>
        <v>604.77843097903497</v>
      </c>
      <c r="M4" s="359">
        <f>'1. SPM Summary'!I21</f>
        <v>-1.9713175691879692E-2</v>
      </c>
      <c r="N4" s="359">
        <f>'1. SPM Summary'!I22</f>
        <v>-1.6217852330645016E-2</v>
      </c>
      <c r="O4" s="361">
        <f>'7. Program Summary'!B48</f>
        <v>619.97270600000002</v>
      </c>
      <c r="P4" s="362">
        <f>'7. Program Summary'!D48</f>
        <v>427.35786400000006</v>
      </c>
      <c r="Q4" s="443">
        <f>P4/(E4*100)</f>
        <v>-101.94395608936313</v>
      </c>
      <c r="R4" s="311"/>
      <c r="S4" s="1"/>
      <c r="T4" s="1"/>
      <c r="U4" s="1"/>
      <c r="V4" s="1"/>
      <c r="W4" s="1"/>
      <c r="X4" s="1"/>
      <c r="Y4" s="1"/>
      <c r="Z4" s="1"/>
      <c r="AA4" s="439"/>
    </row>
    <row r="5" spans="1:27" s="440" customFormat="1" x14ac:dyDescent="0.3">
      <c r="A5" s="441">
        <v>2</v>
      </c>
      <c r="B5" s="308" t="s">
        <v>133</v>
      </c>
      <c r="C5" s="303">
        <f>'1. SPM Summary'!$D$10</f>
        <v>0.13059267438337677</v>
      </c>
      <c r="D5" s="279">
        <f>'1. SPM Summary'!K10</f>
        <v>0.12274326290145296</v>
      </c>
      <c r="E5" s="279">
        <f>'1. SPM Summary'!N10</f>
        <v>-6.0106062755714326E-2</v>
      </c>
      <c r="F5" s="279">
        <f>'1. SPM Summary'!N11</f>
        <v>-5.7798630651527926E-2</v>
      </c>
      <c r="G5" s="279">
        <f>'3. Individuals Race'!N55</f>
        <v>-5.9400742282972853E-2</v>
      </c>
      <c r="H5" s="279">
        <f>'3. Individuals Race'!N45</f>
        <v>-3.4969403218156746E-2</v>
      </c>
      <c r="I5" s="279">
        <f>'3. Individuals Race'!N50</f>
        <v>-7.7561535572401197E-2</v>
      </c>
      <c r="J5" s="279">
        <f>'3. Individuals Race'!N40</f>
        <v>-5.5927051671732481E-2</v>
      </c>
      <c r="K5" s="284">
        <f>'5. Household Resources'!C15</f>
        <v>678.30899999999997</v>
      </c>
      <c r="L5" s="285">
        <f>'5. Household Resources'!C20</f>
        <v>721.59296131998838</v>
      </c>
      <c r="M5" s="279">
        <f>'1. SPM Summary'!N21</f>
        <v>-2.8332979313841797E-2</v>
      </c>
      <c r="N5" s="279">
        <f>'1. SPM Summary'!N22</f>
        <v>-2.370677029428429E-2</v>
      </c>
      <c r="O5" s="285">
        <f>'7. Program Summary'!B48</f>
        <v>619.97270600000002</v>
      </c>
      <c r="P5" s="286">
        <f>'7. Program Summary'!G48</f>
        <v>559.82589099999996</v>
      </c>
      <c r="Q5" s="444">
        <f t="shared" ref="Q5:Q9" si="0">P5/(E5*100)</f>
        <v>-93.139670997128647</v>
      </c>
      <c r="R5" s="311"/>
      <c r="S5" s="1"/>
      <c r="T5" s="1"/>
      <c r="U5" s="1"/>
      <c r="V5" s="1"/>
      <c r="W5" s="1"/>
      <c r="X5" s="1"/>
      <c r="Y5" s="1"/>
      <c r="Z5" s="1"/>
      <c r="AA5" s="439"/>
    </row>
    <row r="6" spans="1:27" s="440" customFormat="1" x14ac:dyDescent="0.3">
      <c r="A6" s="299">
        <v>3</v>
      </c>
      <c r="B6" s="309" t="s">
        <v>134</v>
      </c>
      <c r="C6" s="304">
        <f>'1. SPM Summary'!$D$10</f>
        <v>0.13059267438337677</v>
      </c>
      <c r="D6" s="287">
        <f>'1. SPM Summary'!P10</f>
        <v>0.1142183263101757</v>
      </c>
      <c r="E6" s="287">
        <f>'1. SPM Summary'!S10</f>
        <v>-0.12538488970010234</v>
      </c>
      <c r="F6" s="287">
        <f>'1. SPM Summary'!S11</f>
        <v>-0.12837477183016913</v>
      </c>
      <c r="G6" s="287">
        <f>'3. Individuals Race'!S55</f>
        <v>-0.13198153344799496</v>
      </c>
      <c r="H6" s="287">
        <f>'3. Individuals Race'!S45</f>
        <v>-0.11954145314470141</v>
      </c>
      <c r="I6" s="287">
        <f>'3. Individuals Race'!S50</f>
        <v>-0.11795045414389774</v>
      </c>
      <c r="J6" s="287">
        <f>'3. Individuals Race'!S40</f>
        <v>-0.1657548125633232</v>
      </c>
      <c r="K6" s="289">
        <f>'5. Household Resources'!D15</f>
        <v>615.83600000000001</v>
      </c>
      <c r="L6" s="290">
        <f>'5. Household Resources'!D20</f>
        <v>2106.8271422911293</v>
      </c>
      <c r="M6" s="287">
        <f>'1. SPM Summary'!S21</f>
        <v>-5.8598219852956275E-2</v>
      </c>
      <c r="N6" s="287">
        <f>'1. SPM Summary'!S22</f>
        <v>-5.371126169228075E-2</v>
      </c>
      <c r="O6" s="290">
        <f>'7. Program Summary'!B48</f>
        <v>619.97270600000002</v>
      </c>
      <c r="P6" s="291">
        <f>'7. Program Summary'!J48</f>
        <v>1497.6185740000001</v>
      </c>
      <c r="Q6" s="445">
        <f t="shared" si="0"/>
        <v>-119.44171084586262</v>
      </c>
      <c r="R6" s="311"/>
      <c r="S6" s="1"/>
      <c r="T6" s="1"/>
      <c r="U6" s="1"/>
      <c r="V6" s="1"/>
      <c r="W6" s="1"/>
      <c r="X6" s="1"/>
      <c r="Y6" s="1"/>
      <c r="Z6" s="1"/>
      <c r="AA6" s="439"/>
    </row>
    <row r="7" spans="1:27" s="440" customFormat="1" x14ac:dyDescent="0.3">
      <c r="A7" s="300">
        <v>4</v>
      </c>
      <c r="B7" s="310" t="s">
        <v>135</v>
      </c>
      <c r="C7" s="305">
        <f>'1. SPM Summary'!$D$10</f>
        <v>0.13059267438337677</v>
      </c>
      <c r="D7" s="288">
        <f>'1. SPM Summary'!U10</f>
        <v>0.10920947537888746</v>
      </c>
      <c r="E7" s="288">
        <f>'1. SPM Summary'!X10</f>
        <v>-0.16373965159573442</v>
      </c>
      <c r="F7" s="288">
        <f>'1. SPM Summary'!X11</f>
        <v>-0.16390007314614072</v>
      </c>
      <c r="G7" s="288">
        <f>'3. Individuals Race'!X55</f>
        <v>-0.13988714884885795</v>
      </c>
      <c r="H7" s="288">
        <f>'3. Individuals Race'!X45</f>
        <v>-0.13044987101923722</v>
      </c>
      <c r="I7" s="288">
        <f>'3. Individuals Race'!X50</f>
        <v>-0.18960309357427388</v>
      </c>
      <c r="J7" s="288">
        <f>'3. Individuals Race'!X40</f>
        <v>-0.21734549138804454</v>
      </c>
      <c r="K7" s="292">
        <f>'5. Household Resources'!E15</f>
        <v>680.87300000000005</v>
      </c>
      <c r="L7" s="293">
        <f>'5. Household Resources'!E20</f>
        <v>2257.2638362807747</v>
      </c>
      <c r="M7" s="288">
        <f>'1. SPM Summary'!X21</f>
        <v>-7.6577842034218829E-2</v>
      </c>
      <c r="N7" s="288">
        <f>'1. SPM Summary'!X22</f>
        <v>-6.6999941416547984E-2</v>
      </c>
      <c r="O7" s="293">
        <f>'7. Program Summary'!B48</f>
        <v>619.97270600000002</v>
      </c>
      <c r="P7" s="294">
        <f>'7. Program Summary'!M48</f>
        <v>1765.135194</v>
      </c>
      <c r="Q7" s="446">
        <f t="shared" si="0"/>
        <v>-107.80132831588263</v>
      </c>
      <c r="R7" s="311"/>
      <c r="S7" s="1"/>
      <c r="T7" s="1"/>
      <c r="U7" s="1"/>
      <c r="V7" s="1"/>
      <c r="W7" s="1"/>
      <c r="X7" s="1"/>
      <c r="Y7" s="1"/>
      <c r="Z7" s="1"/>
      <c r="AA7" s="439"/>
    </row>
    <row r="8" spans="1:27" s="440" customFormat="1" x14ac:dyDescent="0.3">
      <c r="A8" s="298">
        <v>5</v>
      </c>
      <c r="B8" s="307" t="s">
        <v>130</v>
      </c>
      <c r="C8" s="302">
        <f>'1. SPM Summary'!$D$10</f>
        <v>0.13059267438337677</v>
      </c>
      <c r="D8" s="280">
        <f>'1. SPM Summary'!Z10</f>
        <v>0.13059267438337677</v>
      </c>
      <c r="E8" s="280">
        <f>'1. SPM Summary'!AC10</f>
        <v>0</v>
      </c>
      <c r="F8" s="280">
        <f>'1. SPM Summary'!AC11</f>
        <v>0</v>
      </c>
      <c r="G8" s="280">
        <f>'3. Individuals Race'!AC55</f>
        <v>0</v>
      </c>
      <c r="H8" s="280">
        <f>'3. Individuals Race'!AC45</f>
        <v>0</v>
      </c>
      <c r="I8" s="280">
        <f>'3. Individuals Race'!AC50</f>
        <v>0</v>
      </c>
      <c r="J8" s="280">
        <f>'3. Individuals Race'!AC40</f>
        <v>0</v>
      </c>
      <c r="K8" s="281">
        <f>'5. Household Resources'!F15</f>
        <v>21.908000000000001</v>
      </c>
      <c r="L8" s="282">
        <f>'5. Household Resources'!F20</f>
        <v>99.643965674639404</v>
      </c>
      <c r="M8" s="280">
        <f>'1. SPM Summary'!AC21</f>
        <v>0</v>
      </c>
      <c r="N8" s="280">
        <f>'1. SPM Summary'!AC22</f>
        <v>0</v>
      </c>
      <c r="O8" s="282">
        <f>'7. Program Summary'!B48</f>
        <v>619.97270600000002</v>
      </c>
      <c r="P8" s="283">
        <f>'7. Program Summary'!P48</f>
        <v>8.180533999999966</v>
      </c>
      <c r="Q8" s="447">
        <v>0</v>
      </c>
      <c r="R8" s="311"/>
      <c r="S8" s="1"/>
      <c r="T8" s="1"/>
      <c r="U8" s="1"/>
      <c r="V8" s="1"/>
      <c r="W8" s="1"/>
      <c r="X8" s="1"/>
      <c r="Y8" s="1"/>
      <c r="Z8" s="1"/>
      <c r="AA8" s="439"/>
    </row>
    <row r="9" spans="1:27" s="440" customFormat="1" x14ac:dyDescent="0.3">
      <c r="A9" s="297">
        <v>6</v>
      </c>
      <c r="B9" s="306" t="s">
        <v>131</v>
      </c>
      <c r="C9" s="301">
        <f>'1. SPM Summary'!$D$10</f>
        <v>0.13059267438337677</v>
      </c>
      <c r="D9" s="275">
        <f>'1. SPM Summary'!AE10</f>
        <v>0.12939986429406625</v>
      </c>
      <c r="E9" s="275">
        <f>'1. SPM Summary'!AH10</f>
        <v>-9.1338208283325024E-3</v>
      </c>
      <c r="F9" s="275">
        <f>'1. SPM Summary'!AH11</f>
        <v>-3.5386916725425608E-3</v>
      </c>
      <c r="G9" s="275">
        <f>'3. Individuals Race'!AH55</f>
        <v>0</v>
      </c>
      <c r="H9" s="275">
        <f>'3. Individuals Race'!AH45</f>
        <v>0</v>
      </c>
      <c r="I9" s="275">
        <f>'3. Individuals Race'!AH50</f>
        <v>-2.5201415595888687E-2</v>
      </c>
      <c r="J9" s="275">
        <f>'3. Individuals Race'!AH40</f>
        <v>0</v>
      </c>
      <c r="K9" s="276">
        <f>'5. Household Resources'!G15</f>
        <v>73.241</v>
      </c>
      <c r="L9" s="277">
        <f>'5. Household Resources'!G20</f>
        <v>977.9003563577777</v>
      </c>
      <c r="M9" s="275">
        <f>'1. SPM Summary'!AH21</f>
        <v>-6.1530871641668448E-3</v>
      </c>
      <c r="N9" s="275">
        <f>'1. SPM Summary'!AH22</f>
        <v>-7.4205706028247428E-4</v>
      </c>
      <c r="O9" s="277">
        <f>'7. Program Summary'!B48</f>
        <v>619.97270600000002</v>
      </c>
      <c r="P9" s="278">
        <f>'7. Program Summary'!S48</f>
        <v>78.539971000000037</v>
      </c>
      <c r="Q9" s="448">
        <f t="shared" si="0"/>
        <v>-85.988079332993138</v>
      </c>
      <c r="R9" s="311"/>
      <c r="S9" s="1"/>
      <c r="T9" s="1"/>
      <c r="U9" s="1"/>
      <c r="V9" s="1"/>
      <c r="W9" s="1"/>
      <c r="X9" s="1"/>
      <c r="Y9" s="1"/>
      <c r="Z9" s="1"/>
      <c r="AA9" s="439"/>
    </row>
    <row r="10" spans="1:27" x14ac:dyDescent="0.3">
      <c r="B10" s="37" t="s">
        <v>136</v>
      </c>
    </row>
    <row r="11" spans="1:27" ht="39" x14ac:dyDescent="0.3">
      <c r="B11" s="38" t="s">
        <v>125</v>
      </c>
    </row>
    <row r="12" spans="1:27" x14ac:dyDescent="0.3">
      <c r="B12" s="38" t="s">
        <v>126</v>
      </c>
    </row>
    <row r="16" spans="1:27" x14ac:dyDescent="0.3">
      <c r="C16" s="39"/>
      <c r="D16" s="39"/>
      <c r="E16" s="39"/>
      <c r="F16" s="39"/>
      <c r="G16" s="39"/>
      <c r="H16" s="39"/>
      <c r="I16" s="39"/>
      <c r="J16" s="39"/>
      <c r="M16" s="39"/>
      <c r="N16" s="39"/>
      <c r="O16" s="39"/>
      <c r="P16" s="40"/>
      <c r="R16" s="311"/>
    </row>
    <row r="17" spans="3:18" x14ac:dyDescent="0.3">
      <c r="C17" s="39"/>
      <c r="D17" s="39"/>
      <c r="E17" s="39"/>
      <c r="F17" s="39"/>
      <c r="G17" s="39"/>
      <c r="H17" s="39"/>
      <c r="I17" s="39"/>
      <c r="J17" s="39"/>
      <c r="M17" s="39"/>
      <c r="N17" s="39"/>
      <c r="O17" s="39"/>
      <c r="P17" s="40"/>
      <c r="R17" s="311"/>
    </row>
    <row r="18" spans="3:18" x14ac:dyDescent="0.3">
      <c r="C18" s="39"/>
      <c r="D18" s="39"/>
      <c r="E18" s="39"/>
      <c r="F18" s="39"/>
      <c r="G18" s="39"/>
      <c r="H18" s="39"/>
      <c r="I18" s="39"/>
      <c r="J18" s="39"/>
      <c r="M18" s="39"/>
      <c r="N18" s="39"/>
      <c r="O18" s="39"/>
      <c r="P18" s="40"/>
      <c r="R18" s="311"/>
    </row>
    <row r="19" spans="3:18" x14ac:dyDescent="0.3">
      <c r="C19" s="39"/>
      <c r="D19" s="39"/>
      <c r="E19" s="39"/>
      <c r="F19" s="39"/>
      <c r="G19" s="39"/>
      <c r="H19" s="39"/>
      <c r="I19" s="39"/>
      <c r="J19" s="39"/>
      <c r="M19" s="39"/>
      <c r="N19" s="39"/>
      <c r="O19" s="39"/>
      <c r="P19" s="40"/>
      <c r="R19" s="311"/>
    </row>
    <row r="20" spans="3:18" x14ac:dyDescent="0.3">
      <c r="C20" s="39"/>
      <c r="D20" s="39"/>
      <c r="E20" s="39"/>
      <c r="F20" s="39"/>
      <c r="G20" s="39"/>
      <c r="H20" s="39"/>
      <c r="I20" s="39"/>
      <c r="J20" s="39"/>
      <c r="M20" s="39"/>
      <c r="N20" s="39"/>
      <c r="O20" s="39"/>
      <c r="P20" s="40"/>
      <c r="R20" s="311"/>
    </row>
    <row r="21" spans="3:18" x14ac:dyDescent="0.3">
      <c r="C21" s="39"/>
      <c r="D21" s="39"/>
      <c r="E21" s="39"/>
      <c r="F21" s="39"/>
      <c r="G21" s="39"/>
      <c r="H21" s="39"/>
      <c r="I21" s="39"/>
      <c r="J21" s="39"/>
      <c r="L21" s="70"/>
      <c r="M21" s="39"/>
      <c r="N21" s="39"/>
      <c r="O21" s="39"/>
      <c r="P21" s="40"/>
      <c r="R21" s="311"/>
    </row>
  </sheetData>
  <autoFilter ref="A3:P12" xr:uid="{E58C49FF-19CA-465E-AA2F-6175AF8BFDFB}">
    <sortState xmlns:xlrd2="http://schemas.microsoft.com/office/spreadsheetml/2017/richdata2" ref="A4:P12">
      <sortCondition ref="A3:A12"/>
    </sortState>
  </autoFilter>
  <sortState xmlns:xlrd2="http://schemas.microsoft.com/office/spreadsheetml/2017/richdata2" ref="A4:S9">
    <sortCondition ref="A4:A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AH28"/>
  <sheetViews>
    <sheetView zoomScale="70" zoomScaleNormal="70" workbookViewId="0">
      <pane xSplit="1" ySplit="7" topLeftCell="B8" activePane="bottomRight" state="frozen"/>
      <selection pane="topRight" activeCell="B1" sqref="B1"/>
      <selection pane="bottomLeft" activeCell="A8" sqref="A8"/>
      <selection pane="bottomRight" activeCell="AI4" sqref="AI4"/>
    </sheetView>
  </sheetViews>
  <sheetFormatPr defaultColWidth="9.1796875" defaultRowHeight="13" x14ac:dyDescent="0.3"/>
  <cols>
    <col min="1" max="1" width="41.36328125" style="1" customWidth="1"/>
    <col min="2" max="9" width="15.7265625" style="9" customWidth="1"/>
    <col min="10" max="34" width="15.7265625" style="1" customWidth="1"/>
    <col min="35" max="16384" width="9.1796875" style="1"/>
  </cols>
  <sheetData>
    <row r="1" spans="1:34" s="16" customFormat="1" x14ac:dyDescent="0.3">
      <c r="A1" s="14" t="s">
        <v>71</v>
      </c>
      <c r="B1" s="15"/>
      <c r="C1" s="11"/>
      <c r="D1" s="11"/>
      <c r="E1" s="11"/>
      <c r="F1" s="11"/>
      <c r="G1" s="11"/>
      <c r="H1" s="11"/>
      <c r="I1" s="11"/>
    </row>
    <row r="2" spans="1:34" s="16" customFormat="1" x14ac:dyDescent="0.3">
      <c r="A2" s="14" t="s">
        <v>153</v>
      </c>
      <c r="B2" s="15"/>
      <c r="C2" s="11"/>
      <c r="D2" s="11"/>
      <c r="E2" s="11"/>
      <c r="F2" s="11"/>
      <c r="G2" s="11"/>
      <c r="H2" s="11"/>
      <c r="I2" s="11"/>
    </row>
    <row r="3" spans="1:34" s="16" customFormat="1" x14ac:dyDescent="0.3">
      <c r="A3" s="20" t="s">
        <v>125</v>
      </c>
      <c r="B3" s="15"/>
      <c r="C3" s="11"/>
      <c r="D3" s="11"/>
      <c r="E3" s="11"/>
      <c r="F3" s="11"/>
      <c r="G3" s="11"/>
      <c r="H3" s="11"/>
      <c r="I3" s="11"/>
    </row>
    <row r="4" spans="1:34" s="16" customFormat="1" x14ac:dyDescent="0.3">
      <c r="A4" s="18" t="s">
        <v>126</v>
      </c>
      <c r="B4" s="15"/>
      <c r="C4" s="11"/>
      <c r="D4" s="11"/>
      <c r="E4" s="11"/>
      <c r="F4" s="11"/>
      <c r="G4" s="11"/>
      <c r="H4" s="11"/>
      <c r="I4" s="11"/>
    </row>
    <row r="5" spans="1:34" s="16" customFormat="1" x14ac:dyDescent="0.3">
      <c r="A5" s="16" t="s">
        <v>104</v>
      </c>
      <c r="B5" s="15"/>
      <c r="C5" s="11"/>
      <c r="D5" s="11"/>
      <c r="E5" s="11"/>
      <c r="F5" s="11"/>
      <c r="G5" s="11"/>
      <c r="H5" s="11"/>
      <c r="I5" s="11"/>
    </row>
    <row r="6" spans="1:34" s="16" customFormat="1" ht="27" customHeight="1" x14ac:dyDescent="0.3">
      <c r="B6" s="453" t="s">
        <v>144</v>
      </c>
      <c r="C6" s="453"/>
      <c r="D6" s="453"/>
      <c r="E6" s="454" t="s">
        <v>145</v>
      </c>
      <c r="F6" s="454"/>
      <c r="G6" s="454"/>
      <c r="H6" s="454"/>
      <c r="I6" s="454"/>
      <c r="J6" s="455" t="s">
        <v>146</v>
      </c>
      <c r="K6" s="455"/>
      <c r="L6" s="455"/>
      <c r="M6" s="455"/>
      <c r="N6" s="455"/>
      <c r="O6" s="456" t="s">
        <v>147</v>
      </c>
      <c r="P6" s="456"/>
      <c r="Q6" s="456"/>
      <c r="R6" s="456"/>
      <c r="S6" s="456"/>
      <c r="T6" s="457" t="s">
        <v>148</v>
      </c>
      <c r="U6" s="457"/>
      <c r="V6" s="457"/>
      <c r="W6" s="457"/>
      <c r="X6" s="457"/>
      <c r="Y6" s="452" t="s">
        <v>149</v>
      </c>
      <c r="Z6" s="452"/>
      <c r="AA6" s="452"/>
      <c r="AB6" s="452"/>
      <c r="AC6" s="452"/>
      <c r="AD6" s="453" t="s">
        <v>150</v>
      </c>
      <c r="AE6" s="453"/>
      <c r="AF6" s="453"/>
      <c r="AG6" s="453"/>
      <c r="AH6" s="453"/>
    </row>
    <row r="7" spans="1:34" s="16" customFormat="1" ht="57" customHeight="1" x14ac:dyDescent="0.3">
      <c r="B7" s="253" t="s">
        <v>65</v>
      </c>
      <c r="C7" s="254" t="s">
        <v>64</v>
      </c>
      <c r="D7" s="255" t="s">
        <v>68</v>
      </c>
      <c r="E7" s="363" t="s">
        <v>63</v>
      </c>
      <c r="F7" s="364" t="s">
        <v>69</v>
      </c>
      <c r="G7" s="364" t="s">
        <v>66</v>
      </c>
      <c r="H7" s="364" t="s">
        <v>67</v>
      </c>
      <c r="I7" s="365" t="s">
        <v>70</v>
      </c>
      <c r="J7" s="256" t="s">
        <v>63</v>
      </c>
      <c r="K7" s="257" t="s">
        <v>69</v>
      </c>
      <c r="L7" s="257" t="s">
        <v>66</v>
      </c>
      <c r="M7" s="257" t="s">
        <v>67</v>
      </c>
      <c r="N7" s="258" t="s">
        <v>70</v>
      </c>
      <c r="O7" s="259" t="s">
        <v>63</v>
      </c>
      <c r="P7" s="260" t="s">
        <v>69</v>
      </c>
      <c r="Q7" s="260" t="s">
        <v>66</v>
      </c>
      <c r="R7" s="260" t="s">
        <v>67</v>
      </c>
      <c r="S7" s="261" t="s">
        <v>70</v>
      </c>
      <c r="T7" s="262" t="s">
        <v>63</v>
      </c>
      <c r="U7" s="263" t="s">
        <v>69</v>
      </c>
      <c r="V7" s="263" t="s">
        <v>66</v>
      </c>
      <c r="W7" s="263" t="s">
        <v>67</v>
      </c>
      <c r="X7" s="264" t="s">
        <v>70</v>
      </c>
      <c r="Y7" s="268" t="s">
        <v>63</v>
      </c>
      <c r="Z7" s="269" t="s">
        <v>69</v>
      </c>
      <c r="AA7" s="269" t="s">
        <v>66</v>
      </c>
      <c r="AB7" s="269" t="s">
        <v>67</v>
      </c>
      <c r="AC7" s="270" t="s">
        <v>70</v>
      </c>
      <c r="AD7" s="253" t="s">
        <v>63</v>
      </c>
      <c r="AE7" s="254" t="s">
        <v>69</v>
      </c>
      <c r="AF7" s="254" t="s">
        <v>66</v>
      </c>
      <c r="AG7" s="254" t="s">
        <v>67</v>
      </c>
      <c r="AH7" s="255" t="s">
        <v>70</v>
      </c>
    </row>
    <row r="8" spans="1:34" s="49" customFormat="1" ht="14.5" x14ac:dyDescent="0.3">
      <c r="A8" s="271" t="s">
        <v>58</v>
      </c>
      <c r="B8" s="50">
        <v>18879.900000000001</v>
      </c>
      <c r="C8" s="50">
        <v>2483.61</v>
      </c>
      <c r="D8" s="104">
        <f>C8/$B8</f>
        <v>0.13154783658811753</v>
      </c>
      <c r="E8" s="366">
        <v>2438.23</v>
      </c>
      <c r="F8" s="374">
        <f>E8/$B8</f>
        <v>0.12914422216219365</v>
      </c>
      <c r="G8" s="367">
        <f>E8-$C8</f>
        <v>-45.380000000000109</v>
      </c>
      <c r="H8" s="375">
        <f>ROUND((F8-$D8)*100,2)</f>
        <v>-0.24</v>
      </c>
      <c r="I8" s="376">
        <f>(E8-$C8)/$C8</f>
        <v>-1.8271789854284733E-2</v>
      </c>
      <c r="J8" s="35">
        <v>2417.98</v>
      </c>
      <c r="K8" s="381">
        <f>J8/$B8</f>
        <v>0.12807165292189046</v>
      </c>
      <c r="L8" s="32">
        <f>J8-$C8</f>
        <v>-65.630000000000109</v>
      </c>
      <c r="M8" s="382">
        <f>ROUND((K8-$D8)*100,2)</f>
        <v>-0.35</v>
      </c>
      <c r="N8" s="383">
        <f>(J8-$C8)/$C8</f>
        <v>-2.6425243899001898E-2</v>
      </c>
      <c r="O8" s="99">
        <v>2343.08</v>
      </c>
      <c r="P8" s="52">
        <f>O8/$B8</f>
        <v>0.12410447089232463</v>
      </c>
      <c r="Q8" s="51">
        <f>O8-$C8</f>
        <v>-140.5300000000002</v>
      </c>
      <c r="R8" s="53">
        <f>ROUND((P8-$D8)*100,2)</f>
        <v>-0.74</v>
      </c>
      <c r="S8" s="100">
        <f>(O8-$C8)/$C8</f>
        <v>-5.658295787180765E-2</v>
      </c>
      <c r="T8" s="54">
        <v>2303.23</v>
      </c>
      <c r="U8" s="55">
        <f>T8/$B8</f>
        <v>0.12199376056017246</v>
      </c>
      <c r="V8" s="54">
        <f>T8-$C8</f>
        <v>-180.38000000000011</v>
      </c>
      <c r="W8" s="56">
        <f>ROUND((U8-$D8)*100,2)</f>
        <v>-0.96</v>
      </c>
      <c r="X8" s="55">
        <f>(T8-$C8)/$C8</f>
        <v>-7.2628150152399165E-2</v>
      </c>
      <c r="Y8" s="112">
        <v>2483.61</v>
      </c>
      <c r="Z8" s="72">
        <f>Y8/$B8</f>
        <v>0.13154783658811753</v>
      </c>
      <c r="AA8" s="71">
        <f>Y8-$C8</f>
        <v>0</v>
      </c>
      <c r="AB8" s="73">
        <f>ROUND((Z8-$D8)*100,2)</f>
        <v>0</v>
      </c>
      <c r="AC8" s="113">
        <f>(Y8-$C8)/$C8</f>
        <v>0</v>
      </c>
      <c r="AD8" s="43">
        <v>2473.87</v>
      </c>
      <c r="AE8" s="333">
        <f>AD8/$B8</f>
        <v>0.13103194402512724</v>
      </c>
      <c r="AF8" s="50">
        <f>AD8-$C8</f>
        <v>-9.7400000000002365</v>
      </c>
      <c r="AG8" s="334">
        <f>ROUND((AE8-$D8)*100,2)</f>
        <v>-0.05</v>
      </c>
      <c r="AH8" s="335">
        <f>(AD8-$C8)/$C8</f>
        <v>-3.9217107355825741E-3</v>
      </c>
    </row>
    <row r="9" spans="1:34" s="64" customFormat="1" x14ac:dyDescent="0.3">
      <c r="A9" s="272" t="s">
        <v>12</v>
      </c>
      <c r="B9" s="57"/>
      <c r="C9" s="57"/>
      <c r="D9" s="105"/>
      <c r="E9" s="368"/>
      <c r="F9" s="369"/>
      <c r="G9" s="369"/>
      <c r="H9" s="377"/>
      <c r="I9" s="378"/>
      <c r="J9" s="36"/>
      <c r="K9" s="33"/>
      <c r="L9" s="33"/>
      <c r="M9" s="148"/>
      <c r="N9" s="384"/>
      <c r="O9" s="101"/>
      <c r="P9" s="58"/>
      <c r="Q9" s="58"/>
      <c r="R9" s="59"/>
      <c r="S9" s="102"/>
      <c r="T9" s="61"/>
      <c r="U9" s="61"/>
      <c r="V9" s="61"/>
      <c r="W9" s="62"/>
      <c r="X9" s="63"/>
      <c r="Y9" s="114"/>
      <c r="Z9" s="74"/>
      <c r="AA9" s="74"/>
      <c r="AB9" s="75"/>
      <c r="AC9" s="115"/>
      <c r="AD9" s="45"/>
      <c r="AE9" s="57"/>
      <c r="AF9" s="57"/>
      <c r="AG9" s="336"/>
      <c r="AH9" s="168"/>
    </row>
    <row r="10" spans="1:34" s="64" customFormat="1" x14ac:dyDescent="0.3">
      <c r="A10" s="273" t="s">
        <v>48</v>
      </c>
      <c r="B10" s="65">
        <v>3993.93</v>
      </c>
      <c r="C10" s="65">
        <v>521.57799999999997</v>
      </c>
      <c r="D10" s="106">
        <f t="shared" ref="D10:D13" si="0">C10/$B10</f>
        <v>0.13059267438337677</v>
      </c>
      <c r="E10" s="371">
        <v>499.71300000000002</v>
      </c>
      <c r="F10" s="379">
        <f t="shared" ref="F10:F13" si="1">E10/$B10</f>
        <v>0.12511811674215623</v>
      </c>
      <c r="G10" s="373">
        <f t="shared" ref="G10:G13" si="2">E10-$C10</f>
        <v>-21.864999999999952</v>
      </c>
      <c r="H10" s="380">
        <f t="shared" ref="H10:H13" si="3">ROUND((F10-$D10)*100,2)</f>
        <v>-0.55000000000000004</v>
      </c>
      <c r="I10" s="378">
        <f t="shared" ref="I10:I13" si="4">(E10-$C10)/$C10</f>
        <v>-4.1920863226593059E-2</v>
      </c>
      <c r="J10" s="34">
        <v>490.22800000000001</v>
      </c>
      <c r="K10" s="154">
        <f t="shared" ref="K10:K13" si="5">J10/$B10</f>
        <v>0.12274326290145296</v>
      </c>
      <c r="L10" s="31">
        <f t="shared" ref="L10:L13" si="6">J10-$C10</f>
        <v>-31.349999999999966</v>
      </c>
      <c r="M10" s="385">
        <f t="shared" ref="M10:M13" si="7">ROUND((K10-$D10)*100,2)</f>
        <v>-0.78</v>
      </c>
      <c r="N10" s="384">
        <f t="shared" ref="N10:N13" si="8">(J10-$C10)/$C10</f>
        <v>-6.0106062755714326E-2</v>
      </c>
      <c r="O10" s="103">
        <v>456.18</v>
      </c>
      <c r="P10" s="60">
        <f t="shared" ref="P10:P13" si="9">O10/$B10</f>
        <v>0.1142183263101757</v>
      </c>
      <c r="Q10" s="66">
        <f t="shared" ref="Q10:Q13" si="10">O10-$C10</f>
        <v>-65.397999999999968</v>
      </c>
      <c r="R10" s="67">
        <f t="shared" ref="R10:R13" si="11">ROUND((P10-$D10)*100,2)</f>
        <v>-1.64</v>
      </c>
      <c r="S10" s="102">
        <f t="shared" ref="S10:S13" si="12">(O10-$C10)/$C10</f>
        <v>-0.12538488970010234</v>
      </c>
      <c r="T10" s="68">
        <v>436.17500000000001</v>
      </c>
      <c r="U10" s="63">
        <f t="shared" ref="U10:U13" si="13">T10/$B10</f>
        <v>0.10920947537888746</v>
      </c>
      <c r="V10" s="68">
        <f t="shared" ref="V10:V13" si="14">T10-$C10</f>
        <v>-85.402999999999963</v>
      </c>
      <c r="W10" s="69">
        <f t="shared" ref="W10:W13" si="15">ROUND((U10-$D10)*100,2)</f>
        <v>-2.14</v>
      </c>
      <c r="X10" s="63">
        <f t="shared" ref="X10:X13" si="16">(T10-$C10)/$C10</f>
        <v>-0.16373965159573442</v>
      </c>
      <c r="Y10" s="116">
        <v>521.57799999999997</v>
      </c>
      <c r="Z10" s="76">
        <f t="shared" ref="Z10:Z13" si="17">Y10/$B10</f>
        <v>0.13059267438337677</v>
      </c>
      <c r="AA10" s="77">
        <f t="shared" ref="AA10:AA13" si="18">Y10-$C10</f>
        <v>0</v>
      </c>
      <c r="AB10" s="78">
        <f t="shared" ref="AB10:AB13" si="19">ROUND((Z10-$D10)*100,2)</f>
        <v>0</v>
      </c>
      <c r="AC10" s="115">
        <f t="shared" ref="AC10:AC13" si="20">(Y10-$C10)/$C10</f>
        <v>0</v>
      </c>
      <c r="AD10" s="47">
        <v>516.81399999999996</v>
      </c>
      <c r="AE10" s="153">
        <f t="shared" ref="AE10:AE13" si="21">AD10/$B10</f>
        <v>0.12939986429406625</v>
      </c>
      <c r="AF10" s="65">
        <f t="shared" ref="AF10:AF13" si="22">AD10-$C10</f>
        <v>-4.76400000000001</v>
      </c>
      <c r="AG10" s="337">
        <f t="shared" ref="AG10:AG13" si="23">ROUND((AE10-$D10)*100,2)</f>
        <v>-0.12</v>
      </c>
      <c r="AH10" s="168">
        <f t="shared" ref="AH10:AH13" si="24">(AD10-$C10)/$C10</f>
        <v>-9.1338208283325024E-3</v>
      </c>
    </row>
    <row r="11" spans="1:34" s="64" customFormat="1" x14ac:dyDescent="0.3">
      <c r="A11" s="274" t="s">
        <v>49</v>
      </c>
      <c r="B11" s="65">
        <v>1108.269</v>
      </c>
      <c r="C11" s="65">
        <v>151.751</v>
      </c>
      <c r="D11" s="106">
        <f t="shared" si="0"/>
        <v>0.13692614338215722</v>
      </c>
      <c r="E11" s="371">
        <v>145.03100000000001</v>
      </c>
      <c r="F11" s="379">
        <f t="shared" si="1"/>
        <v>0.13086263353030717</v>
      </c>
      <c r="G11" s="373">
        <f t="shared" si="2"/>
        <v>-6.7199999999999989</v>
      </c>
      <c r="H11" s="380">
        <f t="shared" si="3"/>
        <v>-0.61</v>
      </c>
      <c r="I11" s="378">
        <f t="shared" si="4"/>
        <v>-4.4283068974833764E-2</v>
      </c>
      <c r="J11" s="34">
        <v>142.97999999999999</v>
      </c>
      <c r="K11" s="154">
        <f t="shared" si="5"/>
        <v>0.12901199979427377</v>
      </c>
      <c r="L11" s="31">
        <f t="shared" si="6"/>
        <v>-8.771000000000015</v>
      </c>
      <c r="M11" s="385">
        <f t="shared" si="7"/>
        <v>-0.79</v>
      </c>
      <c r="N11" s="384">
        <f t="shared" si="8"/>
        <v>-5.7798630651527926E-2</v>
      </c>
      <c r="O11" s="103">
        <v>132.27000000000001</v>
      </c>
      <c r="P11" s="60">
        <f t="shared" si="9"/>
        <v>0.11934828096788777</v>
      </c>
      <c r="Q11" s="66">
        <f t="shared" si="10"/>
        <v>-19.480999999999995</v>
      </c>
      <c r="R11" s="67">
        <f t="shared" si="11"/>
        <v>-1.76</v>
      </c>
      <c r="S11" s="102">
        <f t="shared" si="12"/>
        <v>-0.12837477183016913</v>
      </c>
      <c r="T11" s="68">
        <v>126.879</v>
      </c>
      <c r="U11" s="63">
        <f t="shared" si="13"/>
        <v>0.11448393846620271</v>
      </c>
      <c r="V11" s="68">
        <f t="shared" si="14"/>
        <v>-24.872</v>
      </c>
      <c r="W11" s="69">
        <f t="shared" si="15"/>
        <v>-2.2400000000000002</v>
      </c>
      <c r="X11" s="63">
        <f t="shared" si="16"/>
        <v>-0.16390007314614072</v>
      </c>
      <c r="Y11" s="116">
        <v>151.751</v>
      </c>
      <c r="Z11" s="76">
        <f t="shared" si="17"/>
        <v>0.13692614338215722</v>
      </c>
      <c r="AA11" s="77">
        <f t="shared" si="18"/>
        <v>0</v>
      </c>
      <c r="AB11" s="78">
        <f t="shared" si="19"/>
        <v>0</v>
      </c>
      <c r="AC11" s="115">
        <f t="shared" si="20"/>
        <v>0</v>
      </c>
      <c r="AD11" s="47">
        <v>151.214</v>
      </c>
      <c r="AE11" s="153">
        <f t="shared" si="21"/>
        <v>0.13644160397881741</v>
      </c>
      <c r="AF11" s="65">
        <f t="shared" si="22"/>
        <v>-0.53700000000000614</v>
      </c>
      <c r="AG11" s="337">
        <f t="shared" si="23"/>
        <v>-0.05</v>
      </c>
      <c r="AH11" s="168">
        <f t="shared" si="24"/>
        <v>-3.5386916725425608E-3</v>
      </c>
    </row>
    <row r="12" spans="1:34" s="64" customFormat="1" x14ac:dyDescent="0.3">
      <c r="A12" s="274" t="s">
        <v>50</v>
      </c>
      <c r="B12" s="65">
        <v>2885.67</v>
      </c>
      <c r="C12" s="65">
        <v>369.827</v>
      </c>
      <c r="D12" s="106">
        <f t="shared" si="0"/>
        <v>0.12815983809652523</v>
      </c>
      <c r="E12" s="371">
        <v>354.68200000000002</v>
      </c>
      <c r="F12" s="379">
        <f t="shared" si="1"/>
        <v>0.12291149022584011</v>
      </c>
      <c r="G12" s="373">
        <f t="shared" si="2"/>
        <v>-15.144999999999982</v>
      </c>
      <c r="H12" s="380">
        <f t="shared" si="3"/>
        <v>-0.52</v>
      </c>
      <c r="I12" s="378">
        <f t="shared" si="4"/>
        <v>-4.0951580063110539E-2</v>
      </c>
      <c r="J12" s="34">
        <v>347.24799999999999</v>
      </c>
      <c r="K12" s="154">
        <f t="shared" si="5"/>
        <v>0.12033531207657147</v>
      </c>
      <c r="L12" s="31">
        <f t="shared" si="6"/>
        <v>-22.579000000000008</v>
      </c>
      <c r="M12" s="385">
        <f t="shared" si="7"/>
        <v>-0.78</v>
      </c>
      <c r="N12" s="384">
        <f t="shared" si="8"/>
        <v>-6.1052870666554925E-2</v>
      </c>
      <c r="O12" s="103">
        <v>323.91000000000003</v>
      </c>
      <c r="P12" s="60">
        <f t="shared" si="9"/>
        <v>0.11224776221813305</v>
      </c>
      <c r="Q12" s="66">
        <f t="shared" si="10"/>
        <v>-45.916999999999973</v>
      </c>
      <c r="R12" s="67">
        <f t="shared" si="11"/>
        <v>-1.59</v>
      </c>
      <c r="S12" s="102">
        <f t="shared" si="12"/>
        <v>-0.12415805227849772</v>
      </c>
      <c r="T12" s="68">
        <v>309.29599999999999</v>
      </c>
      <c r="U12" s="63">
        <f t="shared" si="13"/>
        <v>0.10718342707239566</v>
      </c>
      <c r="V12" s="68">
        <f t="shared" si="14"/>
        <v>-60.531000000000006</v>
      </c>
      <c r="W12" s="69">
        <f t="shared" si="15"/>
        <v>-2.1</v>
      </c>
      <c r="X12" s="63">
        <f t="shared" si="16"/>
        <v>-0.16367382586993379</v>
      </c>
      <c r="Y12" s="116">
        <v>369.827</v>
      </c>
      <c r="Z12" s="76">
        <f t="shared" si="17"/>
        <v>0.12815983809652523</v>
      </c>
      <c r="AA12" s="77">
        <f t="shared" si="18"/>
        <v>0</v>
      </c>
      <c r="AB12" s="78">
        <f t="shared" si="19"/>
        <v>0</v>
      </c>
      <c r="AC12" s="115">
        <f t="shared" si="20"/>
        <v>0</v>
      </c>
      <c r="AD12" s="47">
        <v>365.6</v>
      </c>
      <c r="AE12" s="153">
        <f t="shared" si="21"/>
        <v>0.12669501363634789</v>
      </c>
      <c r="AF12" s="65">
        <f t="shared" si="22"/>
        <v>-4.2269999999999754</v>
      </c>
      <c r="AG12" s="337">
        <f t="shared" si="23"/>
        <v>-0.15</v>
      </c>
      <c r="AH12" s="168">
        <f t="shared" si="24"/>
        <v>-1.1429668466607293E-2</v>
      </c>
    </row>
    <row r="13" spans="1:34" s="64" customFormat="1" x14ac:dyDescent="0.3">
      <c r="A13" s="273" t="s">
        <v>51</v>
      </c>
      <c r="B13" s="65">
        <v>14885.93</v>
      </c>
      <c r="C13" s="65">
        <v>1962.029</v>
      </c>
      <c r="D13" s="106">
        <f t="shared" si="0"/>
        <v>0.13180426080197877</v>
      </c>
      <c r="E13" s="371">
        <v>1938.5160000000001</v>
      </c>
      <c r="F13" s="379">
        <f t="shared" si="1"/>
        <v>0.1302247155535462</v>
      </c>
      <c r="G13" s="373">
        <f t="shared" si="2"/>
        <v>-23.51299999999992</v>
      </c>
      <c r="H13" s="380">
        <f t="shared" si="3"/>
        <v>-0.16</v>
      </c>
      <c r="I13" s="378">
        <f t="shared" si="4"/>
        <v>-1.1984022662254188E-2</v>
      </c>
      <c r="J13" s="34">
        <v>1927.748</v>
      </c>
      <c r="K13" s="154">
        <f t="shared" si="5"/>
        <v>0.12950134791712711</v>
      </c>
      <c r="L13" s="31">
        <f t="shared" si="6"/>
        <v>-34.280999999999949</v>
      </c>
      <c r="M13" s="385">
        <f t="shared" si="7"/>
        <v>-0.23</v>
      </c>
      <c r="N13" s="384">
        <f t="shared" si="8"/>
        <v>-1.7472218810221433E-2</v>
      </c>
      <c r="O13" s="103">
        <v>1886.905</v>
      </c>
      <c r="P13" s="60">
        <f t="shared" si="9"/>
        <v>0.12675761608445021</v>
      </c>
      <c r="Q13" s="66">
        <f t="shared" si="10"/>
        <v>-75.124000000000024</v>
      </c>
      <c r="R13" s="67">
        <f t="shared" si="11"/>
        <v>-0.5</v>
      </c>
      <c r="S13" s="102">
        <f t="shared" si="12"/>
        <v>-3.8288934567226082E-2</v>
      </c>
      <c r="T13" s="68">
        <v>1867.0540000000001</v>
      </c>
      <c r="U13" s="63">
        <f t="shared" si="13"/>
        <v>0.12542407494862598</v>
      </c>
      <c r="V13" s="68">
        <f t="shared" si="14"/>
        <v>-94.974999999999909</v>
      </c>
      <c r="W13" s="69">
        <f t="shared" si="15"/>
        <v>-0.64</v>
      </c>
      <c r="X13" s="63">
        <f t="shared" si="16"/>
        <v>-4.8406522023884409E-2</v>
      </c>
      <c r="Y13" s="116">
        <v>1962.029</v>
      </c>
      <c r="Z13" s="76">
        <f t="shared" si="17"/>
        <v>0.13180426080197877</v>
      </c>
      <c r="AA13" s="77">
        <f t="shared" si="18"/>
        <v>0</v>
      </c>
      <c r="AB13" s="78">
        <f t="shared" si="19"/>
        <v>0</v>
      </c>
      <c r="AC13" s="115">
        <f t="shared" si="20"/>
        <v>0</v>
      </c>
      <c r="AD13" s="47">
        <v>1957.0540000000001</v>
      </c>
      <c r="AE13" s="153">
        <f t="shared" si="21"/>
        <v>0.13147005259328776</v>
      </c>
      <c r="AF13" s="65">
        <f t="shared" si="22"/>
        <v>-4.9749999999999091</v>
      </c>
      <c r="AG13" s="337">
        <f t="shared" si="23"/>
        <v>-0.03</v>
      </c>
      <c r="AH13" s="168">
        <f t="shared" si="24"/>
        <v>-2.535640400829911E-3</v>
      </c>
    </row>
    <row r="14" spans="1:34" s="64" customFormat="1" ht="14.5" x14ac:dyDescent="0.3">
      <c r="A14" s="272" t="s">
        <v>52</v>
      </c>
      <c r="B14" s="57"/>
      <c r="C14" s="57"/>
      <c r="D14" s="105"/>
      <c r="E14" s="368"/>
      <c r="F14" s="379"/>
      <c r="G14" s="369"/>
      <c r="H14" s="377"/>
      <c r="I14" s="378"/>
      <c r="J14" s="36"/>
      <c r="K14" s="154"/>
      <c r="L14" s="33"/>
      <c r="M14" s="148"/>
      <c r="N14" s="384"/>
      <c r="O14" s="101"/>
      <c r="P14" s="60"/>
      <c r="Q14" s="58"/>
      <c r="R14" s="59"/>
      <c r="S14" s="102"/>
      <c r="T14" s="61"/>
      <c r="U14" s="63"/>
      <c r="V14" s="61"/>
      <c r="W14" s="62"/>
      <c r="X14" s="63"/>
      <c r="Y14" s="114"/>
      <c r="Z14" s="76"/>
      <c r="AA14" s="74"/>
      <c r="AB14" s="75"/>
      <c r="AC14" s="115"/>
      <c r="AD14" s="45"/>
      <c r="AE14" s="153"/>
      <c r="AF14" s="57"/>
      <c r="AG14" s="336"/>
      <c r="AH14" s="168"/>
    </row>
    <row r="15" spans="1:34" s="64" customFormat="1" x14ac:dyDescent="0.3">
      <c r="A15" s="273" t="s">
        <v>16</v>
      </c>
      <c r="B15" s="65">
        <v>1627.8</v>
      </c>
      <c r="C15" s="65">
        <v>328.16</v>
      </c>
      <c r="D15" s="106">
        <f t="shared" ref="D15:D19" si="25">C15/$B15</f>
        <v>0.20159724781914243</v>
      </c>
      <c r="E15" s="371">
        <v>320.62700000000001</v>
      </c>
      <c r="F15" s="379">
        <f t="shared" ref="F15:F19" si="26">E15/$B15</f>
        <v>0.19696952942621945</v>
      </c>
      <c r="G15" s="373">
        <f t="shared" ref="G15:G19" si="27">E15-$C15</f>
        <v>-7.5330000000000155</v>
      </c>
      <c r="H15" s="380">
        <f t="shared" ref="H15:H19" si="28">ROUND((F15-$D15)*100,2)</f>
        <v>-0.46</v>
      </c>
      <c r="I15" s="378">
        <f t="shared" ref="I15:I19" si="29">(E15-$C15)/$C15</f>
        <v>-2.29552657240371E-2</v>
      </c>
      <c r="J15" s="34">
        <v>320.26600000000002</v>
      </c>
      <c r="K15" s="154">
        <f t="shared" ref="K15:K19" si="30">J15/$B15</f>
        <v>0.19674775770979239</v>
      </c>
      <c r="L15" s="31">
        <f t="shared" ref="L15:L19" si="31">J15-$C15</f>
        <v>-7.8940000000000055</v>
      </c>
      <c r="M15" s="385">
        <f t="shared" ref="M15:M18" si="32">ROUND((K15-$D15)*100,2)</f>
        <v>-0.48</v>
      </c>
      <c r="N15" s="384">
        <f t="shared" ref="N15:N19" si="33">(J15-$C15)/$C15</f>
        <v>-2.4055338859093139E-2</v>
      </c>
      <c r="O15" s="103">
        <v>305.93799999999999</v>
      </c>
      <c r="P15" s="60">
        <f t="shared" ref="P15:P19" si="34">O15/$B15</f>
        <v>0.18794569357414917</v>
      </c>
      <c r="Q15" s="66">
        <f t="shared" ref="Q15:Q19" si="35">O15-$C15</f>
        <v>-22.222000000000037</v>
      </c>
      <c r="R15" s="67">
        <f t="shared" ref="R15:R22" si="36">ROUND((P15-$D15)*100,2)</f>
        <v>-1.37</v>
      </c>
      <c r="S15" s="102">
        <f t="shared" ref="S15:S22" si="37">(O15-$C15)/$C15</f>
        <v>-6.7716967333008402E-2</v>
      </c>
      <c r="T15" s="68">
        <v>300.62900000000002</v>
      </c>
      <c r="U15" s="63">
        <f t="shared" ref="U15:U19" si="38">T15/$B15</f>
        <v>0.18468423639267725</v>
      </c>
      <c r="V15" s="68">
        <f t="shared" ref="V15:V19" si="39">T15-$C15</f>
        <v>-27.531000000000006</v>
      </c>
      <c r="W15" s="69">
        <f t="shared" ref="W15:W22" si="40">ROUND((U15-$D15)*100,2)</f>
        <v>-1.69</v>
      </c>
      <c r="X15" s="63">
        <f t="shared" ref="X15:X18" si="41">(T15-$C15)/$C15</f>
        <v>-8.3895051194539258E-2</v>
      </c>
      <c r="Y15" s="116">
        <v>328.16</v>
      </c>
      <c r="Z15" s="76">
        <f t="shared" ref="Z15:Z19" si="42">Y15/$B15</f>
        <v>0.20159724781914243</v>
      </c>
      <c r="AA15" s="77">
        <f t="shared" ref="AA15:AA19" si="43">Y15-$C15</f>
        <v>0</v>
      </c>
      <c r="AB15" s="78">
        <f t="shared" ref="AB15:AB22" si="44">ROUND((Z15-$D15)*100,2)</f>
        <v>0</v>
      </c>
      <c r="AC15" s="115">
        <f t="shared" ref="AC15:AC22" si="45">(Y15-$C15)/$C15</f>
        <v>0</v>
      </c>
      <c r="AD15" s="47">
        <v>328.16</v>
      </c>
      <c r="AE15" s="153">
        <f t="shared" ref="AE15:AE19" si="46">AD15/$B15</f>
        <v>0.20159724781914243</v>
      </c>
      <c r="AF15" s="65">
        <f t="shared" ref="AF15:AF19" si="47">AD15-$C15</f>
        <v>0</v>
      </c>
      <c r="AG15" s="337">
        <f t="shared" ref="AG15:AG22" si="48">ROUND((AE15-$D15)*100,2)</f>
        <v>0</v>
      </c>
      <c r="AH15" s="168">
        <f t="shared" ref="AH15:AH22" si="49">(AD15-$C15)/$C15</f>
        <v>0</v>
      </c>
    </row>
    <row r="16" spans="1:34" s="64" customFormat="1" x14ac:dyDescent="0.3">
      <c r="A16" s="273" t="s">
        <v>15</v>
      </c>
      <c r="B16" s="65">
        <v>2625.71</v>
      </c>
      <c r="C16" s="65">
        <v>437.81700000000001</v>
      </c>
      <c r="D16" s="106">
        <f t="shared" si="25"/>
        <v>0.16674232874155942</v>
      </c>
      <c r="E16" s="371">
        <v>433.92</v>
      </c>
      <c r="F16" s="379">
        <f t="shared" si="26"/>
        <v>0.16525815874563451</v>
      </c>
      <c r="G16" s="373">
        <f t="shared" si="27"/>
        <v>-3.8969999999999914</v>
      </c>
      <c r="H16" s="380">
        <f t="shared" si="28"/>
        <v>-0.15</v>
      </c>
      <c r="I16" s="378">
        <f t="shared" si="29"/>
        <v>-8.9009791762311458E-3</v>
      </c>
      <c r="J16" s="34">
        <v>431.90600000000001</v>
      </c>
      <c r="K16" s="154">
        <f t="shared" si="30"/>
        <v>0.16449112811391967</v>
      </c>
      <c r="L16" s="31">
        <f t="shared" si="31"/>
        <v>-5.9110000000000014</v>
      </c>
      <c r="M16" s="385">
        <f t="shared" si="32"/>
        <v>-0.23</v>
      </c>
      <c r="N16" s="384">
        <f t="shared" si="33"/>
        <v>-1.3501074649910811E-2</v>
      </c>
      <c r="O16" s="103">
        <v>414.12900000000002</v>
      </c>
      <c r="P16" s="60">
        <f t="shared" si="34"/>
        <v>0.1577207688587087</v>
      </c>
      <c r="Q16" s="66">
        <f t="shared" si="35"/>
        <v>-23.687999999999988</v>
      </c>
      <c r="R16" s="67">
        <f t="shared" si="36"/>
        <v>-0.9</v>
      </c>
      <c r="S16" s="102">
        <f t="shared" si="37"/>
        <v>-5.4104797209793103E-2</v>
      </c>
      <c r="T16" s="68">
        <v>411.73599999999999</v>
      </c>
      <c r="U16" s="63">
        <f t="shared" si="38"/>
        <v>0.15680939631566318</v>
      </c>
      <c r="V16" s="68">
        <f t="shared" si="39"/>
        <v>-26.081000000000017</v>
      </c>
      <c r="W16" s="69">
        <f t="shared" si="40"/>
        <v>-0.99</v>
      </c>
      <c r="X16" s="63">
        <f t="shared" si="41"/>
        <v>-5.9570551166354929E-2</v>
      </c>
      <c r="Y16" s="116">
        <v>437.81700000000001</v>
      </c>
      <c r="Z16" s="76">
        <f t="shared" si="42"/>
        <v>0.16674232874155942</v>
      </c>
      <c r="AA16" s="77">
        <f t="shared" si="43"/>
        <v>0</v>
      </c>
      <c r="AB16" s="78">
        <f t="shared" si="44"/>
        <v>0</v>
      </c>
      <c r="AC16" s="115">
        <f t="shared" si="45"/>
        <v>0</v>
      </c>
      <c r="AD16" s="47">
        <v>437.81700000000001</v>
      </c>
      <c r="AE16" s="153">
        <f t="shared" si="46"/>
        <v>0.16674232874155942</v>
      </c>
      <c r="AF16" s="65">
        <f t="shared" si="47"/>
        <v>0</v>
      </c>
      <c r="AG16" s="337">
        <f t="shared" si="48"/>
        <v>0</v>
      </c>
      <c r="AH16" s="168">
        <f t="shared" si="49"/>
        <v>0</v>
      </c>
    </row>
    <row r="17" spans="1:34" s="64" customFormat="1" x14ac:dyDescent="0.3">
      <c r="A17" s="273" t="s">
        <v>17</v>
      </c>
      <c r="B17" s="65">
        <v>3645.79</v>
      </c>
      <c r="C17" s="65">
        <v>694.21</v>
      </c>
      <c r="D17" s="106">
        <f t="shared" si="25"/>
        <v>0.19041414892245578</v>
      </c>
      <c r="E17" s="371">
        <v>677.553</v>
      </c>
      <c r="F17" s="379">
        <f t="shared" si="26"/>
        <v>0.18584531747577343</v>
      </c>
      <c r="G17" s="373">
        <f t="shared" si="27"/>
        <v>-16.657000000000039</v>
      </c>
      <c r="H17" s="380">
        <f t="shared" si="28"/>
        <v>-0.46</v>
      </c>
      <c r="I17" s="378">
        <f t="shared" si="29"/>
        <v>-2.3994180435315017E-2</v>
      </c>
      <c r="J17" s="34">
        <v>662.16600000000005</v>
      </c>
      <c r="K17" s="154">
        <f t="shared" si="30"/>
        <v>0.18162483302658686</v>
      </c>
      <c r="L17" s="31">
        <f t="shared" si="31"/>
        <v>-32.043999999999983</v>
      </c>
      <c r="M17" s="385">
        <f t="shared" si="32"/>
        <v>-0.88</v>
      </c>
      <c r="N17" s="384">
        <f t="shared" si="33"/>
        <v>-4.6158943259244294E-2</v>
      </c>
      <c r="O17" s="103">
        <v>646.79200000000003</v>
      </c>
      <c r="P17" s="60">
        <f t="shared" si="34"/>
        <v>0.17740791433406752</v>
      </c>
      <c r="Q17" s="66">
        <f t="shared" si="35"/>
        <v>-47.418000000000006</v>
      </c>
      <c r="R17" s="67">
        <f t="shared" si="36"/>
        <v>-1.3</v>
      </c>
      <c r="S17" s="102">
        <f t="shared" si="37"/>
        <v>-6.8304979761167381E-2</v>
      </c>
      <c r="T17" s="68">
        <v>620.22900000000004</v>
      </c>
      <c r="U17" s="63">
        <f t="shared" si="38"/>
        <v>0.17012197630691842</v>
      </c>
      <c r="V17" s="68">
        <f t="shared" si="39"/>
        <v>-73.980999999999995</v>
      </c>
      <c r="W17" s="69">
        <f t="shared" si="40"/>
        <v>-2.0299999999999998</v>
      </c>
      <c r="X17" s="63">
        <f t="shared" si="41"/>
        <v>-0.10656861756529003</v>
      </c>
      <c r="Y17" s="116">
        <v>694.21</v>
      </c>
      <c r="Z17" s="76">
        <f t="shared" si="42"/>
        <v>0.19041414892245578</v>
      </c>
      <c r="AA17" s="77">
        <f t="shared" si="43"/>
        <v>0</v>
      </c>
      <c r="AB17" s="78">
        <f t="shared" si="44"/>
        <v>0</v>
      </c>
      <c r="AC17" s="115">
        <f t="shared" si="45"/>
        <v>0</v>
      </c>
      <c r="AD17" s="47">
        <v>684.471</v>
      </c>
      <c r="AE17" s="153">
        <f t="shared" si="46"/>
        <v>0.1877428486007148</v>
      </c>
      <c r="AF17" s="65">
        <f t="shared" si="47"/>
        <v>-9.7390000000000327</v>
      </c>
      <c r="AG17" s="337">
        <f t="shared" si="48"/>
        <v>-0.27</v>
      </c>
      <c r="AH17" s="168">
        <f t="shared" si="49"/>
        <v>-1.4028896155342091E-2</v>
      </c>
    </row>
    <row r="18" spans="1:34" s="64" customFormat="1" x14ac:dyDescent="0.3">
      <c r="A18" s="273" t="s">
        <v>18</v>
      </c>
      <c r="B18" s="65">
        <v>10430.799999999999</v>
      </c>
      <c r="C18" s="65">
        <v>931.37599999999998</v>
      </c>
      <c r="D18" s="106">
        <f t="shared" si="25"/>
        <v>8.9290946044406946E-2</v>
      </c>
      <c r="E18" s="371">
        <v>915.447</v>
      </c>
      <c r="F18" s="379">
        <f t="shared" si="26"/>
        <v>8.7763834029988122E-2</v>
      </c>
      <c r="G18" s="373">
        <f t="shared" si="27"/>
        <v>-15.928999999999974</v>
      </c>
      <c r="H18" s="380">
        <f t="shared" si="28"/>
        <v>-0.15</v>
      </c>
      <c r="I18" s="378">
        <f t="shared" si="29"/>
        <v>-1.7102652419645745E-2</v>
      </c>
      <c r="J18" s="34">
        <v>912.95600000000002</v>
      </c>
      <c r="K18" s="154">
        <f t="shared" si="30"/>
        <v>8.752502205008246E-2</v>
      </c>
      <c r="L18" s="31">
        <f t="shared" si="31"/>
        <v>-18.419999999999959</v>
      </c>
      <c r="M18" s="385">
        <f t="shared" si="32"/>
        <v>-0.18</v>
      </c>
      <c r="N18" s="384">
        <f t="shared" si="33"/>
        <v>-1.9777189878201672E-2</v>
      </c>
      <c r="O18" s="103">
        <v>888.38599999999997</v>
      </c>
      <c r="P18" s="60">
        <f t="shared" si="34"/>
        <v>8.5169498025079574E-2</v>
      </c>
      <c r="Q18" s="66">
        <f t="shared" si="35"/>
        <v>-42.990000000000009</v>
      </c>
      <c r="R18" s="67">
        <f t="shared" si="36"/>
        <v>-0.41</v>
      </c>
      <c r="S18" s="102">
        <f t="shared" si="37"/>
        <v>-4.6157513184793261E-2</v>
      </c>
      <c r="T18" s="68">
        <v>885.42499999999995</v>
      </c>
      <c r="U18" s="63">
        <f t="shared" si="38"/>
        <v>8.4885627181040771E-2</v>
      </c>
      <c r="V18" s="68">
        <f t="shared" si="39"/>
        <v>-45.951000000000022</v>
      </c>
      <c r="W18" s="69">
        <f t="shared" si="40"/>
        <v>-0.44</v>
      </c>
      <c r="X18" s="63">
        <f t="shared" si="41"/>
        <v>-4.9336680352510716E-2</v>
      </c>
      <c r="Y18" s="116">
        <v>931.37599999999998</v>
      </c>
      <c r="Z18" s="76">
        <f t="shared" si="42"/>
        <v>8.9290946044406946E-2</v>
      </c>
      <c r="AA18" s="77">
        <f t="shared" si="43"/>
        <v>0</v>
      </c>
      <c r="AB18" s="78">
        <f t="shared" si="44"/>
        <v>0</v>
      </c>
      <c r="AC18" s="115">
        <f t="shared" si="45"/>
        <v>0</v>
      </c>
      <c r="AD18" s="47">
        <v>931.37599999999998</v>
      </c>
      <c r="AE18" s="153">
        <f t="shared" si="46"/>
        <v>8.9290946044406946E-2</v>
      </c>
      <c r="AF18" s="65">
        <f t="shared" si="47"/>
        <v>0</v>
      </c>
      <c r="AG18" s="337">
        <f t="shared" si="48"/>
        <v>0</v>
      </c>
      <c r="AH18" s="168">
        <f t="shared" si="49"/>
        <v>0</v>
      </c>
    </row>
    <row r="19" spans="1:34" s="64" customFormat="1" x14ac:dyDescent="0.3">
      <c r="A19" s="273" t="s">
        <v>53</v>
      </c>
      <c r="B19" s="65">
        <v>549.71500000000003</v>
      </c>
      <c r="C19" s="65">
        <v>92.043999999999997</v>
      </c>
      <c r="D19" s="106">
        <f t="shared" si="25"/>
        <v>0.16743949137280226</v>
      </c>
      <c r="E19" s="371">
        <v>90.682000000000002</v>
      </c>
      <c r="F19" s="379">
        <f t="shared" si="26"/>
        <v>0.16496184386454799</v>
      </c>
      <c r="G19" s="373">
        <f t="shared" si="27"/>
        <v>-1.3619999999999948</v>
      </c>
      <c r="H19" s="380">
        <f t="shared" si="28"/>
        <v>-0.25</v>
      </c>
      <c r="I19" s="378">
        <f t="shared" si="29"/>
        <v>-1.4797270870453206E-2</v>
      </c>
      <c r="J19" s="34">
        <v>90.682000000000002</v>
      </c>
      <c r="K19" s="154">
        <f t="shared" si="30"/>
        <v>0.16496184386454799</v>
      </c>
      <c r="L19" s="31">
        <f t="shared" si="31"/>
        <v>-1.3619999999999948</v>
      </c>
      <c r="M19" s="385">
        <f>ROUND((K19-$D19)*100,2)</f>
        <v>-0.25</v>
      </c>
      <c r="N19" s="384">
        <f t="shared" si="33"/>
        <v>-1.4797270870453206E-2</v>
      </c>
      <c r="O19" s="103">
        <v>87.84</v>
      </c>
      <c r="P19" s="60">
        <f t="shared" si="34"/>
        <v>0.15979189216230227</v>
      </c>
      <c r="Q19" s="66">
        <f t="shared" si="35"/>
        <v>-4.2039999999999935</v>
      </c>
      <c r="R19" s="67">
        <f t="shared" si="36"/>
        <v>-0.76</v>
      </c>
      <c r="S19" s="102">
        <f t="shared" si="37"/>
        <v>-4.5673808178697074E-2</v>
      </c>
      <c r="T19" s="68">
        <v>85.21</v>
      </c>
      <c r="U19" s="63">
        <f t="shared" si="38"/>
        <v>0.15500759484460128</v>
      </c>
      <c r="V19" s="68">
        <f t="shared" si="39"/>
        <v>-6.8340000000000032</v>
      </c>
      <c r="W19" s="69">
        <f t="shared" si="40"/>
        <v>-1.24</v>
      </c>
      <c r="X19" s="63">
        <f>(T19-$C19)/$C19</f>
        <v>-7.4247099213419709E-2</v>
      </c>
      <c r="Y19" s="116">
        <v>92.043999999999997</v>
      </c>
      <c r="Z19" s="76">
        <f t="shared" si="42"/>
        <v>0.16743949137280226</v>
      </c>
      <c r="AA19" s="77">
        <f t="shared" si="43"/>
        <v>0</v>
      </c>
      <c r="AB19" s="78">
        <f t="shared" si="44"/>
        <v>0</v>
      </c>
      <c r="AC19" s="115">
        <f t="shared" si="45"/>
        <v>0</v>
      </c>
      <c r="AD19" s="47">
        <v>92.043999999999997</v>
      </c>
      <c r="AE19" s="153">
        <f t="shared" si="46"/>
        <v>0.16743949137280226</v>
      </c>
      <c r="AF19" s="65">
        <f t="shared" si="47"/>
        <v>0</v>
      </c>
      <c r="AG19" s="337">
        <f t="shared" si="48"/>
        <v>0</v>
      </c>
      <c r="AH19" s="168">
        <f t="shared" si="49"/>
        <v>0</v>
      </c>
    </row>
    <row r="20" spans="1:34" s="64" customFormat="1" x14ac:dyDescent="0.3">
      <c r="A20" s="272" t="s">
        <v>20</v>
      </c>
      <c r="B20" s="57"/>
      <c r="C20" s="57"/>
      <c r="D20" s="105"/>
      <c r="E20" s="368"/>
      <c r="F20" s="379"/>
      <c r="G20" s="373"/>
      <c r="H20" s="380"/>
      <c r="I20" s="378"/>
      <c r="J20" s="36"/>
      <c r="K20" s="154"/>
      <c r="L20" s="31"/>
      <c r="M20" s="385"/>
      <c r="N20" s="384"/>
      <c r="O20" s="101"/>
      <c r="P20" s="60"/>
      <c r="Q20" s="58"/>
      <c r="R20" s="67"/>
      <c r="S20" s="102"/>
      <c r="T20" s="61"/>
      <c r="U20" s="63"/>
      <c r="V20" s="61"/>
      <c r="W20" s="69"/>
      <c r="X20" s="63"/>
      <c r="Y20" s="114"/>
      <c r="Z20" s="76"/>
      <c r="AA20" s="74"/>
      <c r="AB20" s="78"/>
      <c r="AC20" s="115"/>
      <c r="AD20" s="45"/>
      <c r="AE20" s="153"/>
      <c r="AF20" s="57"/>
      <c r="AG20" s="337"/>
      <c r="AH20" s="168"/>
    </row>
    <row r="21" spans="1:34" s="64" customFormat="1" x14ac:dyDescent="0.3">
      <c r="A21" s="273" t="s">
        <v>22</v>
      </c>
      <c r="B21" s="65">
        <v>8135.46</v>
      </c>
      <c r="C21" s="65">
        <v>1459.43</v>
      </c>
      <c r="D21" s="106">
        <f t="shared" ref="D21:D22" si="50">C21/$B21</f>
        <v>0.17939120836437031</v>
      </c>
      <c r="E21" s="371">
        <v>1430.66</v>
      </c>
      <c r="F21" s="379">
        <f t="shared" ref="F21:F22" si="51">E21/$B21</f>
        <v>0.17585483795630488</v>
      </c>
      <c r="G21" s="373">
        <f>E21-$C21</f>
        <v>-28.769999999999982</v>
      </c>
      <c r="H21" s="380">
        <f>ROUND((F21-$D21)*100,2)</f>
        <v>-0.35</v>
      </c>
      <c r="I21" s="378">
        <f>(E21-$C21)/$C21</f>
        <v>-1.9713175691879692E-2</v>
      </c>
      <c r="J21" s="34">
        <v>1418.08</v>
      </c>
      <c r="K21" s="154">
        <f t="shared" ref="K21:K22" si="52">J21/$B21</f>
        <v>0.17430852096869751</v>
      </c>
      <c r="L21" s="31">
        <f>J21-$C21</f>
        <v>-41.350000000000136</v>
      </c>
      <c r="M21" s="385">
        <f>ROUND((K21-$D21)*100,2)</f>
        <v>-0.51</v>
      </c>
      <c r="N21" s="384">
        <f>(J21-$C21)/$C21</f>
        <v>-2.8332979313841797E-2</v>
      </c>
      <c r="O21" s="103">
        <v>1373.91</v>
      </c>
      <c r="P21" s="60">
        <f t="shared" ref="P21:P22" si="53">O21/$B21</f>
        <v>0.16887920289694744</v>
      </c>
      <c r="Q21" s="66">
        <v>-45.380000000000109</v>
      </c>
      <c r="R21" s="67">
        <f t="shared" si="36"/>
        <v>-1.05</v>
      </c>
      <c r="S21" s="102">
        <f t="shared" si="37"/>
        <v>-5.8598219852956275E-2</v>
      </c>
      <c r="T21" s="68">
        <v>1347.67</v>
      </c>
      <c r="U21" s="63">
        <f t="shared" ref="U21:U22" si="54">T21/$B21</f>
        <v>0.16565381674791593</v>
      </c>
      <c r="V21" s="68">
        <v>-45.380000000000109</v>
      </c>
      <c r="W21" s="69">
        <f t="shared" si="40"/>
        <v>-1.37</v>
      </c>
      <c r="X21" s="63">
        <f t="shared" ref="X21:X22" si="55">(T21-$C21)/$C21</f>
        <v>-7.6577842034218829E-2</v>
      </c>
      <c r="Y21" s="116">
        <v>1459.43</v>
      </c>
      <c r="Z21" s="76">
        <f t="shared" ref="Z21:Z22" si="56">Y21/$B21</f>
        <v>0.17939120836437031</v>
      </c>
      <c r="AA21" s="77">
        <v>-45.380000000000109</v>
      </c>
      <c r="AB21" s="78">
        <f t="shared" si="44"/>
        <v>0</v>
      </c>
      <c r="AC21" s="115">
        <f t="shared" si="45"/>
        <v>0</v>
      </c>
      <c r="AD21" s="47">
        <v>1450.45</v>
      </c>
      <c r="AE21" s="153">
        <f t="shared" ref="AE21:AE22" si="57">AD21/$B21</f>
        <v>0.17828739862281912</v>
      </c>
      <c r="AF21" s="65">
        <v>-45.380000000000109</v>
      </c>
      <c r="AG21" s="337">
        <f t="shared" si="48"/>
        <v>-0.11</v>
      </c>
      <c r="AH21" s="168">
        <f t="shared" si="49"/>
        <v>-6.1530871641668448E-3</v>
      </c>
    </row>
    <row r="22" spans="1:34" s="64" customFormat="1" x14ac:dyDescent="0.3">
      <c r="A22" s="273" t="s">
        <v>54</v>
      </c>
      <c r="B22" s="65">
        <v>10744.44</v>
      </c>
      <c r="C22" s="65">
        <v>1024.18</v>
      </c>
      <c r="D22" s="106">
        <f t="shared" si="50"/>
        <v>9.5321859491979105E-2</v>
      </c>
      <c r="E22" s="371">
        <v>1007.57</v>
      </c>
      <c r="F22" s="379">
        <f t="shared" si="51"/>
        <v>9.3775943650855703E-2</v>
      </c>
      <c r="G22" s="373">
        <f>E22-$C22</f>
        <v>-16.610000000000014</v>
      </c>
      <c r="H22" s="380">
        <f>ROUND((F22-$D22)*100,2)</f>
        <v>-0.15</v>
      </c>
      <c r="I22" s="378">
        <f>(E22-$C22)/$C22</f>
        <v>-1.6217852330645016E-2</v>
      </c>
      <c r="J22" s="34">
        <v>999.9</v>
      </c>
      <c r="K22" s="154">
        <f t="shared" si="52"/>
        <v>9.3062086064978719E-2</v>
      </c>
      <c r="L22" s="31">
        <f>J22-$C22</f>
        <v>-24.280000000000086</v>
      </c>
      <c r="M22" s="385">
        <f>ROUND((K22-$D22)*100,2)</f>
        <v>-0.23</v>
      </c>
      <c r="N22" s="384">
        <f>(J22-$C22)/$C22</f>
        <v>-2.370677029428429E-2</v>
      </c>
      <c r="O22" s="103">
        <v>969.17</v>
      </c>
      <c r="P22" s="60">
        <f t="shared" si="53"/>
        <v>9.0202002151810609E-2</v>
      </c>
      <c r="Q22" s="66">
        <v>-45.380000000000109</v>
      </c>
      <c r="R22" s="67">
        <f t="shared" si="36"/>
        <v>-0.51</v>
      </c>
      <c r="S22" s="102">
        <f t="shared" si="37"/>
        <v>-5.371126169228075E-2</v>
      </c>
      <c r="T22" s="68">
        <v>955.56</v>
      </c>
      <c r="U22" s="63">
        <f t="shared" si="54"/>
        <v>8.8935300490300087E-2</v>
      </c>
      <c r="V22" s="68">
        <v>-45.380000000000109</v>
      </c>
      <c r="W22" s="69">
        <f t="shared" si="40"/>
        <v>-0.64</v>
      </c>
      <c r="X22" s="63">
        <f t="shared" si="55"/>
        <v>-6.6999941416547984E-2</v>
      </c>
      <c r="Y22" s="116">
        <v>1024.18</v>
      </c>
      <c r="Z22" s="76">
        <f t="shared" si="56"/>
        <v>9.5321859491979105E-2</v>
      </c>
      <c r="AA22" s="77">
        <v>-45.380000000000109</v>
      </c>
      <c r="AB22" s="78">
        <f t="shared" si="44"/>
        <v>0</v>
      </c>
      <c r="AC22" s="115">
        <f t="shared" si="45"/>
        <v>0</v>
      </c>
      <c r="AD22" s="47">
        <v>1023.42</v>
      </c>
      <c r="AE22" s="153">
        <f t="shared" si="57"/>
        <v>9.525112523314383E-2</v>
      </c>
      <c r="AF22" s="65">
        <v>-45.380000000000109</v>
      </c>
      <c r="AG22" s="337">
        <f t="shared" si="48"/>
        <v>-0.01</v>
      </c>
      <c r="AH22" s="168">
        <f t="shared" si="49"/>
        <v>-7.4205706028247428E-4</v>
      </c>
    </row>
    <row r="23" spans="1:34" ht="15" customHeight="1" x14ac:dyDescent="0.3">
      <c r="A23" s="450" t="s">
        <v>78</v>
      </c>
      <c r="B23" s="450"/>
      <c r="C23" s="450"/>
      <c r="D23" s="450"/>
      <c r="E23" s="450"/>
      <c r="F23" s="450"/>
      <c r="G23" s="450"/>
      <c r="H23" s="450"/>
      <c r="I23" s="450"/>
    </row>
    <row r="24" spans="1:34" ht="41.25" customHeight="1" x14ac:dyDescent="0.3">
      <c r="A24" s="451" t="s">
        <v>55</v>
      </c>
      <c r="B24" s="451"/>
      <c r="C24" s="451"/>
      <c r="D24" s="451"/>
      <c r="E24" s="451"/>
      <c r="F24" s="451"/>
      <c r="G24" s="451"/>
      <c r="H24" s="451"/>
      <c r="I24" s="451"/>
    </row>
    <row r="25" spans="1:34" x14ac:dyDescent="0.3">
      <c r="E25" s="10"/>
    </row>
    <row r="26" spans="1:34" x14ac:dyDescent="0.3">
      <c r="B26" s="10"/>
      <c r="C26" s="10"/>
      <c r="E26" s="10"/>
    </row>
    <row r="28" spans="1:34" x14ac:dyDescent="0.3">
      <c r="B28" s="10"/>
    </row>
  </sheetData>
  <mergeCells count="9">
    <mergeCell ref="A23:I23"/>
    <mergeCell ref="A24:I24"/>
    <mergeCell ref="Y6:AC6"/>
    <mergeCell ref="AD6:AH6"/>
    <mergeCell ref="B6:D6"/>
    <mergeCell ref="E6:I6"/>
    <mergeCell ref="J6:N6"/>
    <mergeCell ref="O6:S6"/>
    <mergeCell ref="T6:X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AH52"/>
  <sheetViews>
    <sheetView zoomScale="70" zoomScaleNormal="70" workbookViewId="0">
      <pane xSplit="1" ySplit="7" topLeftCell="B8" activePane="bottomRight" state="frozen"/>
      <selection pane="topRight" activeCell="B1" sqref="B1"/>
      <selection pane="bottomLeft" activeCell="A8" sqref="A8"/>
      <selection pane="bottomRight" activeCell="B4" sqref="B4"/>
    </sheetView>
  </sheetViews>
  <sheetFormatPr defaultColWidth="9.1796875" defaultRowHeight="13" x14ac:dyDescent="0.3"/>
  <cols>
    <col min="1" max="1" width="53.36328125" style="1" customWidth="1"/>
    <col min="2" max="9" width="15.7265625" style="9" customWidth="1"/>
    <col min="10" max="34" width="15.7265625" style="1" customWidth="1"/>
    <col min="35" max="16384" width="9.1796875" style="1"/>
  </cols>
  <sheetData>
    <row r="1" spans="1:34" s="16" customFormat="1" x14ac:dyDescent="0.3">
      <c r="A1" s="14" t="s">
        <v>23</v>
      </c>
      <c r="B1" s="15" t="s">
        <v>56</v>
      </c>
      <c r="C1" s="11"/>
      <c r="D1" s="11"/>
      <c r="E1" s="11"/>
      <c r="F1" s="11"/>
      <c r="G1" s="11"/>
      <c r="H1" s="11"/>
      <c r="I1" s="11"/>
    </row>
    <row r="2" spans="1:34" s="16" customFormat="1" x14ac:dyDescent="0.3">
      <c r="A2" s="14" t="s">
        <v>154</v>
      </c>
      <c r="B2" s="15"/>
      <c r="C2" s="11"/>
      <c r="D2" s="11"/>
      <c r="E2" s="11"/>
      <c r="F2" s="11"/>
      <c r="G2" s="11"/>
      <c r="H2" s="11"/>
      <c r="I2" s="11"/>
    </row>
    <row r="3" spans="1:34" s="16" customFormat="1" ht="12.75" customHeight="1" x14ac:dyDescent="0.3">
      <c r="A3" s="20" t="s">
        <v>125</v>
      </c>
      <c r="B3" s="19"/>
      <c r="C3" s="19"/>
      <c r="D3" s="19"/>
      <c r="E3" s="19"/>
      <c r="F3" s="11"/>
      <c r="G3" s="11"/>
      <c r="H3" s="11"/>
      <c r="I3" s="11"/>
    </row>
    <row r="4" spans="1:34" s="16" customFormat="1" x14ac:dyDescent="0.3">
      <c r="A4" s="18" t="s">
        <v>126</v>
      </c>
      <c r="B4" s="11"/>
      <c r="C4" s="11"/>
      <c r="D4" s="11"/>
      <c r="E4" s="11"/>
      <c r="F4" s="11"/>
      <c r="G4" s="11"/>
      <c r="H4" s="11"/>
      <c r="I4" s="11"/>
    </row>
    <row r="5" spans="1:34" s="16" customFormat="1" ht="13" customHeight="1" x14ac:dyDescent="0.3">
      <c r="A5" s="16" t="s">
        <v>104</v>
      </c>
      <c r="B5" s="483" t="s">
        <v>144</v>
      </c>
      <c r="C5" s="484"/>
      <c r="D5" s="485"/>
      <c r="E5" s="473" t="s">
        <v>145</v>
      </c>
      <c r="F5" s="473"/>
      <c r="G5" s="473"/>
      <c r="H5" s="473"/>
      <c r="I5" s="473"/>
      <c r="J5" s="475" t="s">
        <v>146</v>
      </c>
      <c r="K5" s="476"/>
      <c r="L5" s="476"/>
      <c r="M5" s="476"/>
      <c r="N5" s="477"/>
      <c r="O5" s="481" t="s">
        <v>147</v>
      </c>
      <c r="P5" s="481"/>
      <c r="Q5" s="481"/>
      <c r="R5" s="481"/>
      <c r="S5" s="481"/>
      <c r="T5" s="458" t="s">
        <v>148</v>
      </c>
      <c r="U5" s="459"/>
      <c r="V5" s="459"/>
      <c r="W5" s="459"/>
      <c r="X5" s="460"/>
      <c r="Y5" s="464" t="s">
        <v>149</v>
      </c>
      <c r="Z5" s="464"/>
      <c r="AA5" s="464"/>
      <c r="AB5" s="464"/>
      <c r="AC5" s="464"/>
      <c r="AD5" s="466" t="s">
        <v>150</v>
      </c>
      <c r="AE5" s="467"/>
      <c r="AF5" s="467"/>
      <c r="AG5" s="467"/>
      <c r="AH5" s="468"/>
    </row>
    <row r="6" spans="1:34" s="16" customFormat="1" ht="15" customHeight="1" x14ac:dyDescent="0.3">
      <c r="B6" s="486"/>
      <c r="C6" s="487"/>
      <c r="D6" s="488"/>
      <c r="E6" s="474"/>
      <c r="F6" s="474"/>
      <c r="G6" s="474"/>
      <c r="H6" s="474"/>
      <c r="I6" s="474"/>
      <c r="J6" s="478"/>
      <c r="K6" s="479"/>
      <c r="L6" s="479"/>
      <c r="M6" s="479"/>
      <c r="N6" s="480"/>
      <c r="O6" s="482"/>
      <c r="P6" s="482"/>
      <c r="Q6" s="482"/>
      <c r="R6" s="482"/>
      <c r="S6" s="482"/>
      <c r="T6" s="461"/>
      <c r="U6" s="462"/>
      <c r="V6" s="462"/>
      <c r="W6" s="462"/>
      <c r="X6" s="463"/>
      <c r="Y6" s="465"/>
      <c r="Z6" s="465"/>
      <c r="AA6" s="465"/>
      <c r="AB6" s="465"/>
      <c r="AC6" s="465"/>
      <c r="AD6" s="469"/>
      <c r="AE6" s="470"/>
      <c r="AF6" s="470"/>
      <c r="AG6" s="470"/>
      <c r="AH6" s="471"/>
    </row>
    <row r="7" spans="1:34" s="16" customFormat="1" ht="51.75" customHeight="1" x14ac:dyDescent="0.3">
      <c r="B7" s="313" t="s">
        <v>65</v>
      </c>
      <c r="C7" s="314" t="s">
        <v>92</v>
      </c>
      <c r="D7" s="315" t="s">
        <v>91</v>
      </c>
      <c r="E7" s="386" t="s">
        <v>93</v>
      </c>
      <c r="F7" s="386" t="s">
        <v>90</v>
      </c>
      <c r="G7" s="386" t="s">
        <v>66</v>
      </c>
      <c r="H7" s="386" t="s">
        <v>67</v>
      </c>
      <c r="I7" s="386" t="s">
        <v>70</v>
      </c>
      <c r="J7" s="326" t="s">
        <v>93</v>
      </c>
      <c r="K7" s="316" t="s">
        <v>90</v>
      </c>
      <c r="L7" s="316" t="s">
        <v>66</v>
      </c>
      <c r="M7" s="316" t="s">
        <v>67</v>
      </c>
      <c r="N7" s="327" t="s">
        <v>70</v>
      </c>
      <c r="O7" s="317" t="s">
        <v>93</v>
      </c>
      <c r="P7" s="317" t="s">
        <v>90</v>
      </c>
      <c r="Q7" s="317" t="s">
        <v>66</v>
      </c>
      <c r="R7" s="317" t="s">
        <v>67</v>
      </c>
      <c r="S7" s="317" t="s">
        <v>70</v>
      </c>
      <c r="T7" s="318" t="s">
        <v>93</v>
      </c>
      <c r="U7" s="319" t="s">
        <v>90</v>
      </c>
      <c r="V7" s="319" t="s">
        <v>66</v>
      </c>
      <c r="W7" s="319" t="s">
        <v>67</v>
      </c>
      <c r="X7" s="320" t="s">
        <v>70</v>
      </c>
      <c r="Y7" s="323" t="s">
        <v>93</v>
      </c>
      <c r="Z7" s="323" t="s">
        <v>90</v>
      </c>
      <c r="AA7" s="323" t="s">
        <v>66</v>
      </c>
      <c r="AB7" s="323" t="s">
        <v>67</v>
      </c>
      <c r="AC7" s="323" t="s">
        <v>70</v>
      </c>
      <c r="AD7" s="330" t="s">
        <v>93</v>
      </c>
      <c r="AE7" s="321" t="s">
        <v>90</v>
      </c>
      <c r="AF7" s="321" t="s">
        <v>66</v>
      </c>
      <c r="AG7" s="321" t="s">
        <v>67</v>
      </c>
      <c r="AH7" s="331" t="s">
        <v>70</v>
      </c>
    </row>
    <row r="8" spans="1:34" s="64" customFormat="1" ht="14.5" x14ac:dyDescent="0.3">
      <c r="A8" s="1" t="s">
        <v>58</v>
      </c>
      <c r="B8" s="65">
        <v>18879.900000000001</v>
      </c>
      <c r="C8" s="65"/>
      <c r="D8" s="106"/>
      <c r="E8" s="373"/>
      <c r="F8" s="379"/>
      <c r="G8" s="373"/>
      <c r="H8" s="387"/>
      <c r="I8" s="379"/>
      <c r="J8" s="388"/>
      <c r="K8" s="389"/>
      <c r="L8" s="390"/>
      <c r="M8" s="391"/>
      <c r="N8" s="392"/>
      <c r="O8" s="66"/>
      <c r="P8" s="60"/>
      <c r="Q8" s="66"/>
      <c r="R8" s="121"/>
      <c r="S8" s="60"/>
      <c r="T8" s="26"/>
      <c r="U8" s="63"/>
      <c r="V8" s="68"/>
      <c r="W8" s="122"/>
      <c r="X8" s="138"/>
      <c r="Y8" s="77"/>
      <c r="Z8" s="76"/>
      <c r="AA8" s="77"/>
      <c r="AB8" s="124"/>
      <c r="AC8" s="76"/>
      <c r="AD8" s="111"/>
      <c r="AE8" s="84"/>
      <c r="AF8" s="85"/>
      <c r="AG8" s="123"/>
      <c r="AH8" s="110"/>
    </row>
    <row r="9" spans="1:34" s="64" customFormat="1" ht="14.5" x14ac:dyDescent="0.3">
      <c r="A9" s="6" t="s">
        <v>85</v>
      </c>
      <c r="B9" s="57"/>
      <c r="C9" s="57"/>
      <c r="D9" s="106"/>
      <c r="E9" s="369"/>
      <c r="F9" s="369"/>
      <c r="G9" s="373"/>
      <c r="H9" s="377"/>
      <c r="I9" s="379"/>
      <c r="J9" s="226"/>
      <c r="K9" s="219"/>
      <c r="L9" s="390"/>
      <c r="M9" s="393"/>
      <c r="N9" s="392"/>
      <c r="O9" s="58"/>
      <c r="P9" s="58"/>
      <c r="Q9" s="66"/>
      <c r="R9" s="59"/>
      <c r="S9" s="60"/>
      <c r="T9" s="25"/>
      <c r="U9" s="61"/>
      <c r="V9" s="68"/>
      <c r="W9" s="62"/>
      <c r="X9" s="138"/>
      <c r="Y9" s="74"/>
      <c r="Z9" s="74"/>
      <c r="AA9" s="77"/>
      <c r="AB9" s="75"/>
      <c r="AC9" s="76"/>
      <c r="AD9" s="109"/>
      <c r="AE9" s="82"/>
      <c r="AF9" s="85"/>
      <c r="AG9" s="83"/>
      <c r="AH9" s="110"/>
    </row>
    <row r="10" spans="1:34" s="64" customFormat="1" x14ac:dyDescent="0.3">
      <c r="A10" s="4" t="s">
        <v>0</v>
      </c>
      <c r="B10" s="65"/>
      <c r="C10" s="65">
        <v>657.04899999999998</v>
      </c>
      <c r="D10" s="106">
        <f>C10/$B$8</f>
        <v>3.4801508482566114E-2</v>
      </c>
      <c r="E10" s="373">
        <v>651.19200000000001</v>
      </c>
      <c r="F10" s="379">
        <f>E10/$B$8</f>
        <v>3.4491284381802864E-2</v>
      </c>
      <c r="G10" s="373">
        <f>E10-$C10</f>
        <v>-5.8569999999999709</v>
      </c>
      <c r="H10" s="380">
        <f>ROUND((F10-$D10)*100,2)</f>
        <v>-0.03</v>
      </c>
      <c r="I10" s="379">
        <f>(E10-$C10)/$C10</f>
        <v>-8.9140992528715067E-3</v>
      </c>
      <c r="J10" s="388">
        <v>640.27099999999996</v>
      </c>
      <c r="K10" s="389">
        <v>3.3912838521390466E-2</v>
      </c>
      <c r="L10" s="390">
        <v>-16.77800000000002</v>
      </c>
      <c r="M10" s="394">
        <v>-0.09</v>
      </c>
      <c r="N10" s="392">
        <v>-2.5535386249731788E-2</v>
      </c>
      <c r="O10" s="66">
        <v>640.03300000000002</v>
      </c>
      <c r="P10" s="60">
        <v>3.3900232522418021E-2</v>
      </c>
      <c r="Q10" s="66">
        <v>-17.015999999999963</v>
      </c>
      <c r="R10" s="67">
        <v>-0.09</v>
      </c>
      <c r="S10" s="60">
        <v>-2.589761189804712E-2</v>
      </c>
      <c r="T10" s="26">
        <v>618.64499999999998</v>
      </c>
      <c r="U10" s="63">
        <v>3.276738753912891E-2</v>
      </c>
      <c r="V10" s="68">
        <v>-38.403999999999996</v>
      </c>
      <c r="W10" s="69">
        <v>-0.2</v>
      </c>
      <c r="X10" s="138">
        <v>-5.8449217638258333E-2</v>
      </c>
      <c r="Y10" s="77">
        <v>657.04899999999998</v>
      </c>
      <c r="Z10" s="76">
        <v>3.4801508482566114E-2</v>
      </c>
      <c r="AA10" s="77">
        <v>0</v>
      </c>
      <c r="AB10" s="78">
        <v>0</v>
      </c>
      <c r="AC10" s="76">
        <v>0</v>
      </c>
      <c r="AD10" s="111">
        <v>649.96100000000001</v>
      </c>
      <c r="AE10" s="84">
        <v>3.442608276526888E-2</v>
      </c>
      <c r="AF10" s="85">
        <v>-7.0879999999999654</v>
      </c>
      <c r="AG10" s="86">
        <v>-0.04</v>
      </c>
      <c r="AH10" s="110">
        <v>-1.0787627711175217E-2</v>
      </c>
    </row>
    <row r="11" spans="1:34" s="64" customFormat="1" x14ac:dyDescent="0.3">
      <c r="A11" s="4" t="s">
        <v>1</v>
      </c>
      <c r="B11" s="65"/>
      <c r="C11" s="65">
        <v>2483.61</v>
      </c>
      <c r="D11" s="106">
        <f t="shared" ref="D11:D13" si="0">C11/$B$8</f>
        <v>0.13154783658811753</v>
      </c>
      <c r="E11" s="373">
        <v>2438.23</v>
      </c>
      <c r="F11" s="379">
        <f>E11/$B$8</f>
        <v>0.12914422216219365</v>
      </c>
      <c r="G11" s="373">
        <f>E11-$C11</f>
        <v>-45.380000000000109</v>
      </c>
      <c r="H11" s="380">
        <f>ROUND((F11-$D11)*100,2)</f>
        <v>-0.24</v>
      </c>
      <c r="I11" s="379">
        <f>(E11-$C11)/$C11</f>
        <v>-1.8271789854284733E-2</v>
      </c>
      <c r="J11" s="388">
        <v>2417.98</v>
      </c>
      <c r="K11" s="389">
        <v>0.12807165292189046</v>
      </c>
      <c r="L11" s="390">
        <v>-65.630000000000109</v>
      </c>
      <c r="M11" s="394">
        <v>-0.35</v>
      </c>
      <c r="N11" s="392">
        <v>-2.6425243899001898E-2</v>
      </c>
      <c r="O11" s="66">
        <v>2343.08</v>
      </c>
      <c r="P11" s="60">
        <v>0.12410447089232463</v>
      </c>
      <c r="Q11" s="66">
        <v>-140.5300000000002</v>
      </c>
      <c r="R11" s="67">
        <v>-0.74</v>
      </c>
      <c r="S11" s="60">
        <v>-5.658295787180765E-2</v>
      </c>
      <c r="T11" s="26">
        <v>2303.23</v>
      </c>
      <c r="U11" s="63">
        <v>0.12199376056017246</v>
      </c>
      <c r="V11" s="68">
        <v>-180.38000000000011</v>
      </c>
      <c r="W11" s="69">
        <v>-0.96</v>
      </c>
      <c r="X11" s="138">
        <v>-7.2628150152399165E-2</v>
      </c>
      <c r="Y11" s="77">
        <v>2483.61</v>
      </c>
      <c r="Z11" s="76">
        <v>0.13154783658811753</v>
      </c>
      <c r="AA11" s="77">
        <v>0</v>
      </c>
      <c r="AB11" s="78">
        <v>0</v>
      </c>
      <c r="AC11" s="76">
        <v>0</v>
      </c>
      <c r="AD11" s="111">
        <v>2473.87</v>
      </c>
      <c r="AE11" s="84">
        <v>0.13103194402512724</v>
      </c>
      <c r="AF11" s="85">
        <v>-9.7400000000002365</v>
      </c>
      <c r="AG11" s="86">
        <v>-0.05</v>
      </c>
      <c r="AH11" s="110">
        <v>-3.9217107355825741E-3</v>
      </c>
    </row>
    <row r="12" spans="1:34" s="64" customFormat="1" x14ac:dyDescent="0.3">
      <c r="A12" s="4" t="s">
        <v>2</v>
      </c>
      <c r="B12" s="65"/>
      <c r="C12" s="65">
        <v>5782.33</v>
      </c>
      <c r="D12" s="106">
        <f t="shared" si="0"/>
        <v>0.30626910100159427</v>
      </c>
      <c r="E12" s="373">
        <v>5747.98</v>
      </c>
      <c r="F12" s="379">
        <f>E12/$B$8</f>
        <v>0.30444970577174663</v>
      </c>
      <c r="G12" s="373">
        <f>E12-$C12</f>
        <v>-34.350000000000364</v>
      </c>
      <c r="H12" s="380">
        <f>ROUND((F12-$D12)*100,2)</f>
        <v>-0.18</v>
      </c>
      <c r="I12" s="379">
        <f>(E12-$C12)/$C12</f>
        <v>-5.940511869782659E-3</v>
      </c>
      <c r="J12" s="388">
        <v>5746.47</v>
      </c>
      <c r="K12" s="389">
        <v>0.30436972653456851</v>
      </c>
      <c r="L12" s="390">
        <v>-35.859999999999673</v>
      </c>
      <c r="M12" s="394">
        <v>-0.19</v>
      </c>
      <c r="N12" s="392">
        <v>-6.2016522751208725E-3</v>
      </c>
      <c r="O12" s="66">
        <v>5629.97</v>
      </c>
      <c r="P12" s="60">
        <v>0.29819914300393541</v>
      </c>
      <c r="Q12" s="66">
        <v>-152.35999999999967</v>
      </c>
      <c r="R12" s="67">
        <v>-0.81</v>
      </c>
      <c r="S12" s="60">
        <v>-2.6349239839303477E-2</v>
      </c>
      <c r="T12" s="26">
        <v>5619.25</v>
      </c>
      <c r="U12" s="63">
        <v>0.29763134338635266</v>
      </c>
      <c r="V12" s="68">
        <v>-163.07999999999993</v>
      </c>
      <c r="W12" s="69">
        <v>-0.86</v>
      </c>
      <c r="X12" s="138">
        <v>-2.8203163776539895E-2</v>
      </c>
      <c r="Y12" s="77">
        <v>5782.17</v>
      </c>
      <c r="Z12" s="76">
        <v>0.30626062638043633</v>
      </c>
      <c r="AA12" s="77">
        <v>-0.15999999999985448</v>
      </c>
      <c r="AB12" s="78">
        <v>0</v>
      </c>
      <c r="AC12" s="76">
        <v>-2.7670506525890856E-5</v>
      </c>
      <c r="AD12" s="111">
        <v>5781.53</v>
      </c>
      <c r="AE12" s="84">
        <v>0.30622672789580452</v>
      </c>
      <c r="AF12" s="85">
        <v>-0.8000000000001819</v>
      </c>
      <c r="AG12" s="86">
        <v>0</v>
      </c>
      <c r="AH12" s="110">
        <v>-1.3835253262961156E-4</v>
      </c>
    </row>
    <row r="13" spans="1:34" s="64" customFormat="1" x14ac:dyDescent="0.3">
      <c r="A13" s="4" t="s">
        <v>3</v>
      </c>
      <c r="B13" s="65"/>
      <c r="C13" s="65">
        <v>8250.7999999999993</v>
      </c>
      <c r="D13" s="106">
        <f t="shared" si="0"/>
        <v>0.43701502656264063</v>
      </c>
      <c r="E13" s="373">
        <v>8239.48</v>
      </c>
      <c r="F13" s="379">
        <f>E13/$B$8</f>
        <v>0.43641544711571562</v>
      </c>
      <c r="G13" s="373">
        <f>E13-$C13</f>
        <v>-11.319999999999709</v>
      </c>
      <c r="H13" s="380">
        <f>ROUND((F13-$D13)*100,2)</f>
        <v>-0.06</v>
      </c>
      <c r="I13" s="379">
        <f>(E13-$C13)/$C13</f>
        <v>-1.3719881708440043E-3</v>
      </c>
      <c r="J13" s="388">
        <v>8236.3700000000008</v>
      </c>
      <c r="K13" s="389">
        <v>0.436250721666958</v>
      </c>
      <c r="L13" s="390">
        <v>-14.429999999998472</v>
      </c>
      <c r="M13" s="394">
        <v>-0.08</v>
      </c>
      <c r="N13" s="392">
        <v>-1.7489213167206179E-3</v>
      </c>
      <c r="O13" s="66">
        <v>8213.7999999999993</v>
      </c>
      <c r="P13" s="60">
        <v>0.43505527041986441</v>
      </c>
      <c r="Q13" s="66">
        <v>-37</v>
      </c>
      <c r="R13" s="67">
        <v>-0.2</v>
      </c>
      <c r="S13" s="60">
        <v>-4.4844136326174433E-3</v>
      </c>
      <c r="T13" s="26">
        <v>8210.68</v>
      </c>
      <c r="U13" s="63">
        <v>0.43489001530728444</v>
      </c>
      <c r="V13" s="68">
        <v>-40.119999999998981</v>
      </c>
      <c r="W13" s="69">
        <v>-0.21</v>
      </c>
      <c r="X13" s="138">
        <v>-4.8625587821785748E-3</v>
      </c>
      <c r="Y13" s="77">
        <v>8250.7999999999993</v>
      </c>
      <c r="Z13" s="76">
        <v>0.43701502656264063</v>
      </c>
      <c r="AA13" s="77">
        <v>0</v>
      </c>
      <c r="AB13" s="78">
        <v>0</v>
      </c>
      <c r="AC13" s="76">
        <v>0</v>
      </c>
      <c r="AD13" s="111">
        <v>8247.85</v>
      </c>
      <c r="AE13" s="84">
        <v>0.43685877573504095</v>
      </c>
      <c r="AF13" s="85">
        <v>-2.9499999999989086</v>
      </c>
      <c r="AG13" s="86">
        <v>-0.02</v>
      </c>
      <c r="AH13" s="110">
        <v>-3.5754108692477202E-4</v>
      </c>
    </row>
    <row r="14" spans="1:34" s="64" customFormat="1" x14ac:dyDescent="0.3">
      <c r="A14" s="6" t="s">
        <v>14</v>
      </c>
      <c r="B14" s="57"/>
      <c r="C14" s="57"/>
      <c r="D14" s="106"/>
      <c r="E14" s="369"/>
      <c r="F14" s="379"/>
      <c r="G14" s="373"/>
      <c r="H14" s="377"/>
      <c r="I14" s="379"/>
      <c r="J14" s="226"/>
      <c r="K14" s="389"/>
      <c r="L14" s="390"/>
      <c r="M14" s="393"/>
      <c r="N14" s="392"/>
      <c r="O14" s="58"/>
      <c r="P14" s="60"/>
      <c r="Q14" s="66"/>
      <c r="R14" s="59"/>
      <c r="S14" s="60"/>
      <c r="T14" s="25"/>
      <c r="U14" s="63"/>
      <c r="V14" s="68"/>
      <c r="W14" s="62"/>
      <c r="X14" s="138"/>
      <c r="Y14" s="74"/>
      <c r="Z14" s="76"/>
      <c r="AA14" s="77"/>
      <c r="AB14" s="75"/>
      <c r="AC14" s="76"/>
      <c r="AD14" s="109"/>
      <c r="AE14" s="84"/>
      <c r="AF14" s="85"/>
      <c r="AG14" s="83"/>
      <c r="AH14" s="110"/>
    </row>
    <row r="15" spans="1:34" s="64" customFormat="1" x14ac:dyDescent="0.3">
      <c r="A15" s="4" t="s">
        <v>4</v>
      </c>
      <c r="B15" s="65">
        <v>3993.93</v>
      </c>
      <c r="C15" s="65"/>
      <c r="D15" s="106"/>
      <c r="E15" s="373"/>
      <c r="F15" s="379"/>
      <c r="G15" s="373"/>
      <c r="H15" s="387"/>
      <c r="I15" s="379"/>
      <c r="J15" s="388"/>
      <c r="K15" s="389"/>
      <c r="L15" s="390"/>
      <c r="M15" s="391"/>
      <c r="N15" s="392"/>
      <c r="O15" s="66"/>
      <c r="P15" s="60"/>
      <c r="Q15" s="66"/>
      <c r="R15" s="121"/>
      <c r="S15" s="60"/>
      <c r="T15" s="26"/>
      <c r="U15" s="63"/>
      <c r="V15" s="68"/>
      <c r="W15" s="122"/>
      <c r="X15" s="138"/>
      <c r="Y15" s="77"/>
      <c r="Z15" s="76"/>
      <c r="AA15" s="77"/>
      <c r="AB15" s="124"/>
      <c r="AC15" s="76"/>
      <c r="AD15" s="111"/>
      <c r="AE15" s="84"/>
      <c r="AF15" s="85"/>
      <c r="AG15" s="123"/>
      <c r="AH15" s="110"/>
    </row>
    <row r="16" spans="1:34" s="64" customFormat="1" x14ac:dyDescent="0.3">
      <c r="A16" s="7" t="s">
        <v>0</v>
      </c>
      <c r="B16" s="65"/>
      <c r="C16" s="65">
        <v>85.177999999999997</v>
      </c>
      <c r="D16" s="106">
        <f>C16/$B$15</f>
        <v>2.1326863515384598E-2</v>
      </c>
      <c r="E16" s="373">
        <v>82.853999999999999</v>
      </c>
      <c r="F16" s="379">
        <f>E16/$B$15</f>
        <v>2.0744980507920771E-2</v>
      </c>
      <c r="G16" s="373">
        <f>E16-$C16</f>
        <v>-2.3239999999999981</v>
      </c>
      <c r="H16" s="380">
        <f>ROUND((F16-$D16)*100,2)</f>
        <v>-0.06</v>
      </c>
      <c r="I16" s="379">
        <f>(E16-$C16)/$C16</f>
        <v>-2.7284040479936111E-2</v>
      </c>
      <c r="J16" s="388">
        <v>77.381</v>
      </c>
      <c r="K16" s="389">
        <f>J16/$B$15</f>
        <v>1.9374651032942492E-2</v>
      </c>
      <c r="L16" s="390">
        <f>J16-$C16</f>
        <v>-7.796999999999997</v>
      </c>
      <c r="M16" s="394">
        <f>ROUND((K16-$D16)*100,2)</f>
        <v>-0.2</v>
      </c>
      <c r="N16" s="392">
        <f>(J16-$C16)/$C16</f>
        <v>-9.1537721007771924E-2</v>
      </c>
      <c r="O16" s="66">
        <v>80.388000000000005</v>
      </c>
      <c r="P16" s="60">
        <f>O16/$B$15</f>
        <v>2.0127543547333079E-2</v>
      </c>
      <c r="Q16" s="66">
        <f>O16-$C16</f>
        <v>-4.789999999999992</v>
      </c>
      <c r="R16" s="67">
        <f>ROUND((P16-$D16)*100,2)</f>
        <v>-0.12</v>
      </c>
      <c r="S16" s="60">
        <f>(O16-$C16)/$C16</f>
        <v>-5.6235178097630754E-2</v>
      </c>
      <c r="T16" s="26">
        <v>70.510999999999996</v>
      </c>
      <c r="U16" s="63">
        <f>T16/$B$15</f>
        <v>1.7654540765611817E-2</v>
      </c>
      <c r="V16" s="68">
        <f>T16-$C16</f>
        <v>-14.667000000000002</v>
      </c>
      <c r="W16" s="69">
        <f>ROUND((U16-$D16)*100,2)</f>
        <v>-0.37</v>
      </c>
      <c r="X16" s="138">
        <f>(T16-$C16)/$C16</f>
        <v>-0.17219235013735942</v>
      </c>
      <c r="Y16" s="77">
        <v>85.177999999999997</v>
      </c>
      <c r="Z16" s="76">
        <f>Y16/$B$15</f>
        <v>2.1326863515384598E-2</v>
      </c>
      <c r="AA16" s="77">
        <f>Y16-$C16</f>
        <v>0</v>
      </c>
      <c r="AB16" s="78">
        <f>ROUND((Z16-$D16)*100,2)</f>
        <v>0</v>
      </c>
      <c r="AC16" s="76">
        <f>(Y16-$C16)/$C16</f>
        <v>0</v>
      </c>
      <c r="AD16" s="111">
        <v>81.741</v>
      </c>
      <c r="AE16" s="84">
        <f>AD16/$B$15</f>
        <v>2.0466307621816105E-2</v>
      </c>
      <c r="AF16" s="85">
        <f>AD16-$C16</f>
        <v>-3.4369999999999976</v>
      </c>
      <c r="AG16" s="86">
        <f>ROUND((AE16-$D16)*100,2)</f>
        <v>-0.09</v>
      </c>
      <c r="AH16" s="110">
        <f>(AD16-$C16)/$C16</f>
        <v>-4.0350794806170584E-2</v>
      </c>
    </row>
    <row r="17" spans="1:34" s="64" customFormat="1" x14ac:dyDescent="0.3">
      <c r="A17" s="7" t="s">
        <v>1</v>
      </c>
      <c r="B17" s="65"/>
      <c r="C17" s="65">
        <v>521.57799999999997</v>
      </c>
      <c r="D17" s="106">
        <f t="shared" ref="D17:D19" si="1">C17/$B$15</f>
        <v>0.13059267438337677</v>
      </c>
      <c r="E17" s="373">
        <v>499.71300000000002</v>
      </c>
      <c r="F17" s="379">
        <f>E17/$B$15</f>
        <v>0.12511811674215623</v>
      </c>
      <c r="G17" s="373">
        <f>E17-$C17</f>
        <v>-21.864999999999952</v>
      </c>
      <c r="H17" s="380">
        <f>ROUND((F17-$D17)*100,2)</f>
        <v>-0.55000000000000004</v>
      </c>
      <c r="I17" s="379">
        <f>(E17-$C17)/$C17</f>
        <v>-4.1920863226593059E-2</v>
      </c>
      <c r="J17" s="388">
        <v>490.22800000000001</v>
      </c>
      <c r="K17" s="389">
        <f>J17/$B$15</f>
        <v>0.12274326290145296</v>
      </c>
      <c r="L17" s="390">
        <f>J17-$C17</f>
        <v>-31.349999999999966</v>
      </c>
      <c r="M17" s="394">
        <f>ROUND((K17-$D17)*100,2)</f>
        <v>-0.78</v>
      </c>
      <c r="N17" s="392">
        <f>(J17-$C17)/$C17</f>
        <v>-6.0106062755714326E-2</v>
      </c>
      <c r="O17" s="66">
        <v>456.18</v>
      </c>
      <c r="P17" s="60">
        <f>O17/$B$15</f>
        <v>0.1142183263101757</v>
      </c>
      <c r="Q17" s="66">
        <f>O17-$C17</f>
        <v>-65.397999999999968</v>
      </c>
      <c r="R17" s="67">
        <f>ROUND((P17-$D17)*100,2)</f>
        <v>-1.64</v>
      </c>
      <c r="S17" s="60">
        <f>(O17-$C17)/$C17</f>
        <v>-0.12538488970010234</v>
      </c>
      <c r="T17" s="26">
        <v>436.17500000000001</v>
      </c>
      <c r="U17" s="63">
        <f>T17/$B$15</f>
        <v>0.10920947537888746</v>
      </c>
      <c r="V17" s="68">
        <f>T17-$C17</f>
        <v>-85.402999999999963</v>
      </c>
      <c r="W17" s="69">
        <f>ROUND((U17-$D17)*100,2)</f>
        <v>-2.14</v>
      </c>
      <c r="X17" s="138">
        <f>(T17-$C17)/$C17</f>
        <v>-0.16373965159573442</v>
      </c>
      <c r="Y17" s="77">
        <v>521.57799999999997</v>
      </c>
      <c r="Z17" s="76">
        <f>Y17/$B$15</f>
        <v>0.13059267438337677</v>
      </c>
      <c r="AA17" s="77">
        <f>Y17-$C17</f>
        <v>0</v>
      </c>
      <c r="AB17" s="78">
        <f>ROUND((Z17-$D17)*100,2)</f>
        <v>0</v>
      </c>
      <c r="AC17" s="76">
        <f>(Y17-$C17)/$C17</f>
        <v>0</v>
      </c>
      <c r="AD17" s="111">
        <v>516.81399999999996</v>
      </c>
      <c r="AE17" s="84">
        <f>AD17/$B$15</f>
        <v>0.12939986429406625</v>
      </c>
      <c r="AF17" s="85">
        <f>AD17-$C17</f>
        <v>-4.76400000000001</v>
      </c>
      <c r="AG17" s="86">
        <f>ROUND((AE17-$D17)*100,2)</f>
        <v>-0.12</v>
      </c>
      <c r="AH17" s="110">
        <f>(AD17-$C17)/$C17</f>
        <v>-9.1338208283325024E-3</v>
      </c>
    </row>
    <row r="18" spans="1:34" s="64" customFormat="1" x14ac:dyDescent="0.3">
      <c r="A18" s="7" t="s">
        <v>2</v>
      </c>
      <c r="B18" s="65"/>
      <c r="C18" s="65">
        <v>1460.74</v>
      </c>
      <c r="D18" s="106">
        <f t="shared" si="1"/>
        <v>0.365740010465882</v>
      </c>
      <c r="E18" s="373">
        <v>1444.01</v>
      </c>
      <c r="F18" s="379">
        <f>E18/$B$15</f>
        <v>0.36155115387600684</v>
      </c>
      <c r="G18" s="373">
        <f>E18-$C18</f>
        <v>-16.730000000000018</v>
      </c>
      <c r="H18" s="380">
        <f>ROUND((F18-$D18)*100,2)</f>
        <v>-0.42</v>
      </c>
      <c r="I18" s="379">
        <f>(E18-$C18)/$C18</f>
        <v>-1.1453099114147635E-2</v>
      </c>
      <c r="J18" s="388">
        <v>1443.5</v>
      </c>
      <c r="K18" s="389">
        <f>J18/$B$15</f>
        <v>0.36142346010070281</v>
      </c>
      <c r="L18" s="390">
        <f>J18-$C18</f>
        <v>-17.240000000000009</v>
      </c>
      <c r="M18" s="394">
        <f>ROUND((K18-$D18)*100,2)</f>
        <v>-0.43</v>
      </c>
      <c r="N18" s="392">
        <f>(J18-$C18)/$C18</f>
        <v>-1.1802237222229835E-2</v>
      </c>
      <c r="O18" s="66">
        <v>1380.22</v>
      </c>
      <c r="P18" s="60">
        <f>O18/$B$15</f>
        <v>0.34557941676494081</v>
      </c>
      <c r="Q18" s="66">
        <f>O18-$C18</f>
        <v>-80.519999999999982</v>
      </c>
      <c r="R18" s="67">
        <f>ROUND((P18-$D18)*100,2)</f>
        <v>-2.02</v>
      </c>
      <c r="S18" s="60">
        <f>(O18-$C18)/$C18</f>
        <v>-5.512274600544928E-2</v>
      </c>
      <c r="T18" s="26">
        <v>1376.09</v>
      </c>
      <c r="U18" s="63">
        <f>T18/$B$15</f>
        <v>0.34454534756492977</v>
      </c>
      <c r="V18" s="68">
        <f>T18-$C18</f>
        <v>-84.650000000000091</v>
      </c>
      <c r="W18" s="69">
        <f>ROUND((U18-$D18)*100,2)</f>
        <v>-2.12</v>
      </c>
      <c r="X18" s="138">
        <f>(T18-$C18)/$C18</f>
        <v>-5.7950080096389564E-2</v>
      </c>
      <c r="Y18" s="77">
        <v>1460.74</v>
      </c>
      <c r="Z18" s="76">
        <f>Y18/$B$15</f>
        <v>0.365740010465882</v>
      </c>
      <c r="AA18" s="77">
        <f>Y18-$C18</f>
        <v>0</v>
      </c>
      <c r="AB18" s="78">
        <f>ROUND((Z18-$D18)*100,2)</f>
        <v>0</v>
      </c>
      <c r="AC18" s="76">
        <f>(Y18-$C18)/$C18</f>
        <v>0</v>
      </c>
      <c r="AD18" s="111">
        <v>1460.49</v>
      </c>
      <c r="AE18" s="84">
        <f>AD18/$B$15</f>
        <v>0.36567741547798788</v>
      </c>
      <c r="AF18" s="85">
        <f>AD18-$C18</f>
        <v>-0.25</v>
      </c>
      <c r="AG18" s="86">
        <f>ROUND((AE18-$D18)*100,2)</f>
        <v>-0.01</v>
      </c>
      <c r="AH18" s="110">
        <f>(AD18-$C18)/$C18</f>
        <v>-1.7114613141284553E-4</v>
      </c>
    </row>
    <row r="19" spans="1:34" s="64" customFormat="1" x14ac:dyDescent="0.3">
      <c r="A19" s="7" t="s">
        <v>3</v>
      </c>
      <c r="B19" s="65"/>
      <c r="C19" s="65">
        <v>2090.94</v>
      </c>
      <c r="D19" s="106">
        <f t="shared" si="1"/>
        <v>0.52352945594940326</v>
      </c>
      <c r="E19" s="373">
        <v>2086.86</v>
      </c>
      <c r="F19" s="379">
        <f>E19/$B$15</f>
        <v>0.52250790574697104</v>
      </c>
      <c r="G19" s="373">
        <f>E19-$C19</f>
        <v>-4.0799999999999272</v>
      </c>
      <c r="H19" s="380">
        <f>ROUND((F19-$D19)*100,2)</f>
        <v>-0.1</v>
      </c>
      <c r="I19" s="379">
        <f>(E19-$C19)/$C19</f>
        <v>-1.9512755028838356E-3</v>
      </c>
      <c r="J19" s="388">
        <v>2086.12</v>
      </c>
      <c r="K19" s="389">
        <f>J19/$B$15</f>
        <v>0.52232262458280443</v>
      </c>
      <c r="L19" s="390">
        <f>J19-$C19</f>
        <v>-4.8200000000001637</v>
      </c>
      <c r="M19" s="394">
        <f>ROUND((K19-$D19)*100,2)</f>
        <v>-0.12</v>
      </c>
      <c r="N19" s="392">
        <f>(J19-$C19)/$C19</f>
        <v>-2.3051833146815132E-3</v>
      </c>
      <c r="O19" s="66">
        <v>2075.5100000000002</v>
      </c>
      <c r="P19" s="60">
        <f>O19/$B$15</f>
        <v>0.51966609329657765</v>
      </c>
      <c r="Q19" s="66">
        <f>O19-$C19</f>
        <v>-15.429999999999836</v>
      </c>
      <c r="R19" s="67">
        <f>ROUND((P19-$D19)*100,2)</f>
        <v>-0.39</v>
      </c>
      <c r="S19" s="60">
        <f>(O19-$C19)/$C19</f>
        <v>-7.3794561297788729E-3</v>
      </c>
      <c r="T19" s="26">
        <v>2074.77</v>
      </c>
      <c r="U19" s="63">
        <f>T19/$B$15</f>
        <v>0.51948081213241093</v>
      </c>
      <c r="V19" s="68">
        <f>T19-$C19</f>
        <v>-16.170000000000073</v>
      </c>
      <c r="W19" s="69">
        <f>ROUND((U19-$D19)*100,2)</f>
        <v>-0.4</v>
      </c>
      <c r="X19" s="138">
        <f>(T19-$C19)/$C19</f>
        <v>-7.7333639415765503E-3</v>
      </c>
      <c r="Y19" s="77">
        <v>2090.94</v>
      </c>
      <c r="Z19" s="76">
        <f>Y19/$B$15</f>
        <v>0.52352945594940326</v>
      </c>
      <c r="AA19" s="77">
        <f>Y19-$C19</f>
        <v>0</v>
      </c>
      <c r="AB19" s="78">
        <f>ROUND((Z19-$D19)*100,2)</f>
        <v>0</v>
      </c>
      <c r="AC19" s="76">
        <f>(Y19-$C19)/$C19</f>
        <v>0</v>
      </c>
      <c r="AD19" s="111">
        <v>2090.2399999999998</v>
      </c>
      <c r="AE19" s="84">
        <f>AD19/$B$15</f>
        <v>0.52335418998329963</v>
      </c>
      <c r="AF19" s="85">
        <f>AD19-$C19</f>
        <v>-0.70000000000027285</v>
      </c>
      <c r="AG19" s="86">
        <f>ROUND((AE19-$D19)*100,2)</f>
        <v>-0.02</v>
      </c>
      <c r="AH19" s="110">
        <f>(AD19-$C19)/$C19</f>
        <v>-3.3477765980863765E-4</v>
      </c>
    </row>
    <row r="20" spans="1:34" s="64" customFormat="1" x14ac:dyDescent="0.3">
      <c r="A20" s="4" t="s">
        <v>57</v>
      </c>
      <c r="B20" s="65">
        <v>1108.269</v>
      </c>
      <c r="C20" s="65"/>
      <c r="D20" s="106"/>
      <c r="E20" s="373"/>
      <c r="F20" s="379"/>
      <c r="G20" s="373"/>
      <c r="H20" s="387"/>
      <c r="I20" s="379"/>
      <c r="J20" s="388"/>
      <c r="K20" s="389"/>
      <c r="L20" s="390"/>
      <c r="M20" s="391"/>
      <c r="N20" s="392"/>
      <c r="O20" s="66"/>
      <c r="P20" s="60"/>
      <c r="Q20" s="66"/>
      <c r="R20" s="121"/>
      <c r="S20" s="60"/>
      <c r="T20" s="26"/>
      <c r="U20" s="63"/>
      <c r="V20" s="68"/>
      <c r="W20" s="122"/>
      <c r="X20" s="138"/>
      <c r="Y20" s="77"/>
      <c r="Z20" s="76"/>
      <c r="AA20" s="77"/>
      <c r="AB20" s="124"/>
      <c r="AC20" s="76"/>
      <c r="AD20" s="111"/>
      <c r="AE20" s="84"/>
      <c r="AF20" s="85"/>
      <c r="AG20" s="123"/>
      <c r="AH20" s="110"/>
    </row>
    <row r="21" spans="1:34" s="64" customFormat="1" x14ac:dyDescent="0.3">
      <c r="A21" s="7" t="s">
        <v>0</v>
      </c>
      <c r="B21" s="65"/>
      <c r="C21" s="65">
        <v>24.193999999999999</v>
      </c>
      <c r="D21" s="106">
        <f>C21/$B$20</f>
        <v>2.1830440082687506E-2</v>
      </c>
      <c r="E21" s="373">
        <v>23.271999999999998</v>
      </c>
      <c r="F21" s="379">
        <f>E21/$B$20</f>
        <v>2.0998512094085459E-2</v>
      </c>
      <c r="G21" s="373">
        <f>E21-$C21</f>
        <v>-0.9220000000000006</v>
      </c>
      <c r="H21" s="380">
        <f>ROUND((F21-$D21)*100,2)</f>
        <v>-0.08</v>
      </c>
      <c r="I21" s="379">
        <f>(E21-$C21)/$C21</f>
        <v>-3.8108621972389872E-2</v>
      </c>
      <c r="J21" s="388">
        <v>21.116</v>
      </c>
      <c r="K21" s="389">
        <f>J21/$B$20</f>
        <v>1.9053136016616904E-2</v>
      </c>
      <c r="L21" s="390">
        <f>J21-$C21</f>
        <v>-3.0779999999999994</v>
      </c>
      <c r="M21" s="394">
        <f>ROUND((K21-$D21)*100,2)</f>
        <v>-0.28000000000000003</v>
      </c>
      <c r="N21" s="392">
        <f>(J21-$C21)/$C21</f>
        <v>-0.12722162519632965</v>
      </c>
      <c r="O21" s="66">
        <v>22.712</v>
      </c>
      <c r="P21" s="60">
        <f>O21/$B$20</f>
        <v>2.0493219606431291E-2</v>
      </c>
      <c r="Q21" s="66">
        <f>O21-$C21</f>
        <v>-1.4819999999999993</v>
      </c>
      <c r="R21" s="67">
        <f>ROUND((P21-$D21)*100,2)</f>
        <v>-0.13</v>
      </c>
      <c r="S21" s="60">
        <f>(O21-$C21)/$C21</f>
        <v>-6.1254856576010555E-2</v>
      </c>
      <c r="T21" s="26">
        <v>19.355</v>
      </c>
      <c r="U21" s="63">
        <f>T21/$B$20</f>
        <v>1.746417160454727E-2</v>
      </c>
      <c r="V21" s="68">
        <f>T21-$C21</f>
        <v>-4.8389999999999986</v>
      </c>
      <c r="W21" s="69">
        <f>ROUND((U21-$D21)*100,2)</f>
        <v>-0.44</v>
      </c>
      <c r="X21" s="138">
        <f>(T21-$C21)/$C21</f>
        <v>-0.2000082665123584</v>
      </c>
      <c r="Y21" s="77">
        <v>24.193999999999999</v>
      </c>
      <c r="Z21" s="76">
        <f>Y21/$B$20</f>
        <v>2.1830440082687506E-2</v>
      </c>
      <c r="AA21" s="77">
        <f>Y21-$C21</f>
        <v>0</v>
      </c>
      <c r="AB21" s="78">
        <f>ROUND((Z21-$D21)*100,2)</f>
        <v>0</v>
      </c>
      <c r="AC21" s="76">
        <f>(Y21-$C21)/$C21</f>
        <v>0</v>
      </c>
      <c r="AD21" s="111">
        <v>22.533999999999999</v>
      </c>
      <c r="AE21" s="84">
        <f>AD21/$B$20</f>
        <v>2.0332608779998356E-2</v>
      </c>
      <c r="AF21" s="85">
        <f>AD21-$C21</f>
        <v>-1.6600000000000001</v>
      </c>
      <c r="AG21" s="86">
        <f>ROUND((AE21-$D21)*100,2)</f>
        <v>-0.15</v>
      </c>
      <c r="AH21" s="110">
        <f>(AD21-$C21)/$C21</f>
        <v>-6.8612052575018609E-2</v>
      </c>
    </row>
    <row r="22" spans="1:34" s="64" customFormat="1" x14ac:dyDescent="0.3">
      <c r="A22" s="7" t="s">
        <v>1</v>
      </c>
      <c r="B22" s="65"/>
      <c r="C22" s="65">
        <v>151.751</v>
      </c>
      <c r="D22" s="106">
        <f t="shared" ref="D22:D24" si="2">C22/$B$20</f>
        <v>0.13692614338215722</v>
      </c>
      <c r="E22" s="373">
        <v>145.03100000000001</v>
      </c>
      <c r="F22" s="379">
        <f>E22/$B$20</f>
        <v>0.13086263353030717</v>
      </c>
      <c r="G22" s="373">
        <f>E22-$C22</f>
        <v>-6.7199999999999989</v>
      </c>
      <c r="H22" s="380">
        <f>ROUND((F22-$D22)*100,2)</f>
        <v>-0.61</v>
      </c>
      <c r="I22" s="379">
        <f>(E22-$C22)/$C22</f>
        <v>-4.4283068974833764E-2</v>
      </c>
      <c r="J22" s="388">
        <v>142.97999999999999</v>
      </c>
      <c r="K22" s="389">
        <f>J22/$B$20</f>
        <v>0.12901199979427377</v>
      </c>
      <c r="L22" s="390">
        <f>J22-$C22</f>
        <v>-8.771000000000015</v>
      </c>
      <c r="M22" s="394">
        <f>ROUND((K22-$D22)*100,2)</f>
        <v>-0.79</v>
      </c>
      <c r="N22" s="392">
        <f>(J22-$C22)/$C22</f>
        <v>-5.7798630651527926E-2</v>
      </c>
      <c r="O22" s="66">
        <v>132.27000000000001</v>
      </c>
      <c r="P22" s="60">
        <f>O22/$B$20</f>
        <v>0.11934828096788777</v>
      </c>
      <c r="Q22" s="66">
        <f>O22-$C22</f>
        <v>-19.480999999999995</v>
      </c>
      <c r="R22" s="67">
        <f>ROUND((P22-$D22)*100,2)</f>
        <v>-1.76</v>
      </c>
      <c r="S22" s="60">
        <f>(O22-$C22)/$C22</f>
        <v>-0.12837477183016913</v>
      </c>
      <c r="T22" s="26">
        <v>126.879</v>
      </c>
      <c r="U22" s="63">
        <f>T22/$B$20</f>
        <v>0.11448393846620271</v>
      </c>
      <c r="V22" s="68">
        <f>T22-$C22</f>
        <v>-24.872</v>
      </c>
      <c r="W22" s="69">
        <f>ROUND((U22-$D22)*100,2)</f>
        <v>-2.2400000000000002</v>
      </c>
      <c r="X22" s="138">
        <f>(T22-$C22)/$C22</f>
        <v>-0.16390007314614072</v>
      </c>
      <c r="Y22" s="77">
        <v>151.751</v>
      </c>
      <c r="Z22" s="76">
        <f>Y22/$B$20</f>
        <v>0.13692614338215722</v>
      </c>
      <c r="AA22" s="77">
        <f>Y22-$C22</f>
        <v>0</v>
      </c>
      <c r="AB22" s="78">
        <f>ROUND((Z22-$D22)*100,2)</f>
        <v>0</v>
      </c>
      <c r="AC22" s="76">
        <f>(Y22-$C22)/$C22</f>
        <v>0</v>
      </c>
      <c r="AD22" s="111">
        <v>151.214</v>
      </c>
      <c r="AE22" s="84">
        <f>AD22/$B$20</f>
        <v>0.13644160397881741</v>
      </c>
      <c r="AF22" s="85">
        <f>AD22-$C22</f>
        <v>-0.53700000000000614</v>
      </c>
      <c r="AG22" s="86">
        <f>ROUND((AE22-$D22)*100,2)</f>
        <v>-0.05</v>
      </c>
      <c r="AH22" s="110">
        <f>(AD22-$C22)/$C22</f>
        <v>-3.5386916725425608E-3</v>
      </c>
    </row>
    <row r="23" spans="1:34" s="64" customFormat="1" x14ac:dyDescent="0.3">
      <c r="A23" s="7" t="s">
        <v>2</v>
      </c>
      <c r="B23" s="65"/>
      <c r="C23" s="65">
        <v>424.85599999999999</v>
      </c>
      <c r="D23" s="106">
        <f t="shared" si="2"/>
        <v>0.38335097345500052</v>
      </c>
      <c r="E23" s="373">
        <v>420.74099999999999</v>
      </c>
      <c r="F23" s="379">
        <f>E23/$B$20</f>
        <v>0.37963797597875604</v>
      </c>
      <c r="G23" s="373">
        <f>E23-$C23</f>
        <v>-4.1150000000000091</v>
      </c>
      <c r="H23" s="380">
        <f>ROUND((F23-$D23)*100,2)</f>
        <v>-0.37</v>
      </c>
      <c r="I23" s="379">
        <f>(E23-$C23)/$C23</f>
        <v>-9.6856346620972974E-3</v>
      </c>
      <c r="J23" s="388">
        <v>420.45499999999998</v>
      </c>
      <c r="K23" s="389">
        <f>J23/$B$20</f>
        <v>0.37937991588684694</v>
      </c>
      <c r="L23" s="390">
        <f>J23-$C23</f>
        <v>-4.4010000000000105</v>
      </c>
      <c r="M23" s="394">
        <f>ROUND((K23-$D23)*100,2)</f>
        <v>-0.4</v>
      </c>
      <c r="N23" s="392">
        <f>(J23-$C23)/$C23</f>
        <v>-1.035880392415315E-2</v>
      </c>
      <c r="O23" s="66">
        <v>401.79199999999997</v>
      </c>
      <c r="P23" s="60">
        <f>O23/$B$20</f>
        <v>0.36254014142775803</v>
      </c>
      <c r="Q23" s="66">
        <f>O23-$C23</f>
        <v>-23.064000000000021</v>
      </c>
      <c r="R23" s="67">
        <f>ROUND((P23-$D23)*100,2)</f>
        <v>-2.08</v>
      </c>
      <c r="S23" s="60">
        <f>(O23-$C23)/$C23</f>
        <v>-5.4286628881315128E-2</v>
      </c>
      <c r="T23" s="26">
        <v>399.923</v>
      </c>
      <c r="U23" s="63">
        <f>T23/$B$20</f>
        <v>0.36085372775021229</v>
      </c>
      <c r="V23" s="68">
        <f>T23-$C23</f>
        <v>-24.932999999999993</v>
      </c>
      <c r="W23" s="69">
        <f>ROUND((U23-$D23)*100,2)</f>
        <v>-2.25</v>
      </c>
      <c r="X23" s="138">
        <f>(T23-$C23)/$C23</f>
        <v>-5.8685766471463258E-2</v>
      </c>
      <c r="Y23" s="77">
        <v>424.85599999999999</v>
      </c>
      <c r="Z23" s="76">
        <f>Y23/$B$20</f>
        <v>0.38335097345500052</v>
      </c>
      <c r="AA23" s="77">
        <f>Y23-$C23</f>
        <v>0</v>
      </c>
      <c r="AB23" s="78">
        <f>ROUND((Z23-$D23)*100,2)</f>
        <v>0</v>
      </c>
      <c r="AC23" s="76">
        <f>(Y23-$C23)/$C23</f>
        <v>0</v>
      </c>
      <c r="AD23" s="111">
        <v>424.82299999999998</v>
      </c>
      <c r="AE23" s="84">
        <f>AD23/$B$20</f>
        <v>0.38332119729054948</v>
      </c>
      <c r="AF23" s="85">
        <f>AD23-$C23</f>
        <v>-3.3000000000015461E-2</v>
      </c>
      <c r="AG23" s="86">
        <f>ROUND((AE23-$D23)*100,2)</f>
        <v>0</v>
      </c>
      <c r="AH23" s="110">
        <f>(AD23-$C23)/$C23</f>
        <v>-7.7673376391095957E-5</v>
      </c>
    </row>
    <row r="24" spans="1:34" s="64" customFormat="1" x14ac:dyDescent="0.3">
      <c r="A24" s="7" t="s">
        <v>3</v>
      </c>
      <c r="B24" s="65"/>
      <c r="C24" s="65">
        <v>600.024</v>
      </c>
      <c r="D24" s="106">
        <f t="shared" si="2"/>
        <v>0.54140646359322508</v>
      </c>
      <c r="E24" s="373">
        <v>599.053</v>
      </c>
      <c r="F24" s="379">
        <f>E24/$B$20</f>
        <v>0.54053032251195332</v>
      </c>
      <c r="G24" s="373">
        <f>E24-$C24</f>
        <v>-0.97100000000000364</v>
      </c>
      <c r="H24" s="380">
        <f>ROUND((F24-$D24)*100,2)</f>
        <v>-0.09</v>
      </c>
      <c r="I24" s="379">
        <f>(E24-$C24)/$C24</f>
        <v>-1.6182686025892359E-3</v>
      </c>
      <c r="J24" s="388">
        <v>598.62400000000002</v>
      </c>
      <c r="K24" s="389">
        <f>J24/$B$20</f>
        <v>0.54014323237408968</v>
      </c>
      <c r="L24" s="390">
        <f>J24-$C24</f>
        <v>-1.3999999999999773</v>
      </c>
      <c r="M24" s="394">
        <f>ROUND((K24-$D24)*100,2)</f>
        <v>-0.13</v>
      </c>
      <c r="N24" s="392">
        <f>(J24-$C24)/$C24</f>
        <v>-2.3332400037331461E-3</v>
      </c>
      <c r="O24" s="66">
        <v>596.351</v>
      </c>
      <c r="P24" s="60">
        <f>O24/$B$20</f>
        <v>0.53809228625902195</v>
      </c>
      <c r="Q24" s="66">
        <f>O24-$C24</f>
        <v>-3.6730000000000018</v>
      </c>
      <c r="R24" s="67">
        <f>ROUND((P24-$D24)*100,2)</f>
        <v>-0.33</v>
      </c>
      <c r="S24" s="60">
        <f>(O24-$C24)/$C24</f>
        <v>-6.1214218097942778E-3</v>
      </c>
      <c r="T24" s="26">
        <v>595.92200000000003</v>
      </c>
      <c r="U24" s="63">
        <f>T24/$B$20</f>
        <v>0.5377051961211583</v>
      </c>
      <c r="V24" s="68">
        <f>T24-$C24</f>
        <v>-4.1019999999999754</v>
      </c>
      <c r="W24" s="69">
        <f>ROUND((U24-$D24)*100,2)</f>
        <v>-0.37</v>
      </c>
      <c r="X24" s="138">
        <f>(T24-$C24)/$C24</f>
        <v>-6.8363932109381884E-3</v>
      </c>
      <c r="Y24" s="77">
        <v>600.024</v>
      </c>
      <c r="Z24" s="76">
        <f>Y24/$B$20</f>
        <v>0.54140646359322508</v>
      </c>
      <c r="AA24" s="77">
        <f>Y24-$C24</f>
        <v>0</v>
      </c>
      <c r="AB24" s="78">
        <f>ROUND((Z24-$D24)*100,2)</f>
        <v>0</v>
      </c>
      <c r="AC24" s="76">
        <f>(Y24-$C24)/$C24</f>
        <v>0</v>
      </c>
      <c r="AD24" s="111">
        <v>599.62800000000004</v>
      </c>
      <c r="AE24" s="84">
        <f>AD24/$B$20</f>
        <v>0.54104914961981254</v>
      </c>
      <c r="AF24" s="85">
        <f>AD24-$C24</f>
        <v>-0.39599999999995816</v>
      </c>
      <c r="AG24" s="86">
        <f>ROUND((AE24-$D24)*100,2)</f>
        <v>-0.04</v>
      </c>
      <c r="AH24" s="110">
        <f>(AD24-$C24)/$C24</f>
        <v>-6.5997360105588801E-4</v>
      </c>
    </row>
    <row r="25" spans="1:34" s="64" customFormat="1" x14ac:dyDescent="0.3">
      <c r="A25" s="4" t="s">
        <v>11</v>
      </c>
      <c r="B25" s="65">
        <v>14885.93</v>
      </c>
      <c r="C25" s="65"/>
      <c r="D25" s="106"/>
      <c r="E25" s="373"/>
      <c r="F25" s="379"/>
      <c r="G25" s="373"/>
      <c r="H25" s="387"/>
      <c r="I25" s="379"/>
      <c r="J25" s="388"/>
      <c r="K25" s="389"/>
      <c r="L25" s="390"/>
      <c r="M25" s="391"/>
      <c r="N25" s="392"/>
      <c r="O25" s="66"/>
      <c r="P25" s="60"/>
      <c r="Q25" s="66"/>
      <c r="R25" s="121"/>
      <c r="S25" s="60"/>
      <c r="T25" s="26"/>
      <c r="U25" s="63"/>
      <c r="V25" s="68"/>
      <c r="W25" s="122"/>
      <c r="X25" s="138"/>
      <c r="Y25" s="77"/>
      <c r="Z25" s="76"/>
      <c r="AA25" s="77"/>
      <c r="AB25" s="124"/>
      <c r="AC25" s="76"/>
      <c r="AD25" s="111"/>
      <c r="AE25" s="84"/>
      <c r="AF25" s="85"/>
      <c r="AG25" s="123"/>
      <c r="AH25" s="110"/>
    </row>
    <row r="26" spans="1:34" s="64" customFormat="1" x14ac:dyDescent="0.3">
      <c r="A26" s="7" t="s">
        <v>0</v>
      </c>
      <c r="B26" s="65"/>
      <c r="C26" s="65">
        <v>571.87099999999998</v>
      </c>
      <c r="D26" s="106">
        <f>C26/$B$25</f>
        <v>3.8416880907004132E-2</v>
      </c>
      <c r="E26" s="373">
        <v>568.33799999999997</v>
      </c>
      <c r="F26" s="379">
        <f>E26/$B$25</f>
        <v>3.8179542695686464E-2</v>
      </c>
      <c r="G26" s="373">
        <f>E26-$C26</f>
        <v>-3.5330000000000155</v>
      </c>
      <c r="H26" s="380">
        <f>ROUND((F26-$D26)*100,2)</f>
        <v>-0.02</v>
      </c>
      <c r="I26" s="379">
        <f>(E26-$C26)/$C26</f>
        <v>-6.1779667092753711E-3</v>
      </c>
      <c r="J26" s="388">
        <v>562.89</v>
      </c>
      <c r="K26" s="389">
        <f>J26/$B$25</f>
        <v>3.7813559515596271E-2</v>
      </c>
      <c r="L26" s="390">
        <f>J26-$C26</f>
        <v>-8.9809999999999945</v>
      </c>
      <c r="M26" s="394">
        <f>ROUND((K26-$D26)*100,2)</f>
        <v>-0.06</v>
      </c>
      <c r="N26" s="392">
        <f>(J26-$C26)/$C26</f>
        <v>-1.5704590720634539E-2</v>
      </c>
      <c r="O26" s="66">
        <v>559.64499999999998</v>
      </c>
      <c r="P26" s="60">
        <f>O26/$B$25</f>
        <v>3.7595568432741519E-2</v>
      </c>
      <c r="Q26" s="66">
        <f>O26-$C26</f>
        <v>-12.225999999999999</v>
      </c>
      <c r="R26" s="67">
        <f>ROUND((P26-$D26)*100,2)</f>
        <v>-0.08</v>
      </c>
      <c r="S26" s="60">
        <f>(O26-$C26)/$C26</f>
        <v>-2.1378947350014249E-2</v>
      </c>
      <c r="T26" s="26">
        <v>548.13400000000001</v>
      </c>
      <c r="U26" s="63">
        <f>T26/$B$25</f>
        <v>3.6822287891989283E-2</v>
      </c>
      <c r="V26" s="68">
        <f>T26-$C26</f>
        <v>-23.736999999999966</v>
      </c>
      <c r="W26" s="69">
        <f>ROUND((U26-$D26)*100,2)</f>
        <v>-0.16</v>
      </c>
      <c r="X26" s="138">
        <f>(T26-$C26)/$C26</f>
        <v>-4.1507612730843087E-2</v>
      </c>
      <c r="Y26" s="77">
        <v>571.87099999999998</v>
      </c>
      <c r="Z26" s="76">
        <f>Y26/$B$25</f>
        <v>3.8416880907004132E-2</v>
      </c>
      <c r="AA26" s="77">
        <f>Y26-$C26</f>
        <v>0</v>
      </c>
      <c r="AB26" s="78">
        <f>ROUND((Z26-$D26)*100,2)</f>
        <v>0</v>
      </c>
      <c r="AC26" s="76">
        <f>(Y26-$C26)/$C26</f>
        <v>0</v>
      </c>
      <c r="AD26" s="111">
        <v>568.22</v>
      </c>
      <c r="AE26" s="84">
        <f>AD26/$B$25</f>
        <v>3.8171615747219022E-2</v>
      </c>
      <c r="AF26" s="85">
        <f>AD26-$C26</f>
        <v>-3.6509999999999536</v>
      </c>
      <c r="AG26" s="86">
        <f>ROUND((AE26-$D26)*100,2)</f>
        <v>-0.02</v>
      </c>
      <c r="AH26" s="110">
        <f>(AD26-$C26)/$C26</f>
        <v>-6.3843069503436156E-3</v>
      </c>
    </row>
    <row r="27" spans="1:34" s="64" customFormat="1" x14ac:dyDescent="0.3">
      <c r="A27" s="7" t="s">
        <v>1</v>
      </c>
      <c r="B27" s="65"/>
      <c r="C27" s="65">
        <v>1962.029</v>
      </c>
      <c r="D27" s="106">
        <f t="shared" ref="D27:D29" si="3">C27/$B$25</f>
        <v>0.13180426080197877</v>
      </c>
      <c r="E27" s="373">
        <v>1938.5160000000001</v>
      </c>
      <c r="F27" s="379">
        <f>E27/$B$25</f>
        <v>0.1302247155535462</v>
      </c>
      <c r="G27" s="373">
        <f>E27-$C27</f>
        <v>-23.51299999999992</v>
      </c>
      <c r="H27" s="380">
        <f>ROUND((F27-$D27)*100,2)</f>
        <v>-0.16</v>
      </c>
      <c r="I27" s="379">
        <f>(E27-$C27)/$C27</f>
        <v>-1.1984022662254188E-2</v>
      </c>
      <c r="J27" s="388">
        <v>1927.748</v>
      </c>
      <c r="K27" s="389">
        <f>J27/$B$25</f>
        <v>0.12950134791712711</v>
      </c>
      <c r="L27" s="390">
        <f>J27-$C27</f>
        <v>-34.280999999999949</v>
      </c>
      <c r="M27" s="394">
        <f>ROUND((K27-$D27)*100,2)</f>
        <v>-0.23</v>
      </c>
      <c r="N27" s="392">
        <f>(J27-$C27)/$C27</f>
        <v>-1.7472218810221433E-2</v>
      </c>
      <c r="O27" s="66">
        <v>1886.905</v>
      </c>
      <c r="P27" s="60">
        <f>O27/$B$25</f>
        <v>0.12675761608445021</v>
      </c>
      <c r="Q27" s="66">
        <f>O27-$C27</f>
        <v>-75.124000000000024</v>
      </c>
      <c r="R27" s="67">
        <f>ROUND((P27-$D27)*100,2)</f>
        <v>-0.5</v>
      </c>
      <c r="S27" s="60">
        <f>(O27-$C27)/$C27</f>
        <v>-3.8288934567226082E-2</v>
      </c>
      <c r="T27" s="26">
        <v>1867.0540000000001</v>
      </c>
      <c r="U27" s="63">
        <f>T27/$B$25</f>
        <v>0.12542407494862598</v>
      </c>
      <c r="V27" s="68">
        <f>T27-$C27</f>
        <v>-94.974999999999909</v>
      </c>
      <c r="W27" s="69">
        <f>ROUND((U27-$D27)*100,2)</f>
        <v>-0.64</v>
      </c>
      <c r="X27" s="138">
        <f>(T27-$C27)/$C27</f>
        <v>-4.8406522023884409E-2</v>
      </c>
      <c r="Y27" s="77">
        <v>1962.029</v>
      </c>
      <c r="Z27" s="76">
        <f>Y27/$B$25</f>
        <v>0.13180426080197877</v>
      </c>
      <c r="AA27" s="77">
        <f>Y27-$C27</f>
        <v>0</v>
      </c>
      <c r="AB27" s="78">
        <f>ROUND((Z27-$D27)*100,2)</f>
        <v>0</v>
      </c>
      <c r="AC27" s="76">
        <f>(Y27-$C27)/$C27</f>
        <v>0</v>
      </c>
      <c r="AD27" s="111">
        <v>1957.0540000000001</v>
      </c>
      <c r="AE27" s="84">
        <f>AD27/$B$25</f>
        <v>0.13147005259328776</v>
      </c>
      <c r="AF27" s="85">
        <f>AD27-$C27</f>
        <v>-4.9749999999999091</v>
      </c>
      <c r="AG27" s="86">
        <f>ROUND((AE27-$D27)*100,2)</f>
        <v>-0.03</v>
      </c>
      <c r="AH27" s="110">
        <f>(AD27-$C27)/$C27</f>
        <v>-2.535640400829911E-3</v>
      </c>
    </row>
    <row r="28" spans="1:34" s="64" customFormat="1" x14ac:dyDescent="0.3">
      <c r="A28" s="7" t="s">
        <v>2</v>
      </c>
      <c r="B28" s="65"/>
      <c r="C28" s="65">
        <v>4321.58</v>
      </c>
      <c r="D28" s="106">
        <f t="shared" si="3"/>
        <v>0.29031306744019353</v>
      </c>
      <c r="E28" s="373">
        <v>4303.9709999999995</v>
      </c>
      <c r="F28" s="379">
        <f>E28/$B$25</f>
        <v>0.2891301383252507</v>
      </c>
      <c r="G28" s="373">
        <f>E28-$C28</f>
        <v>-17.609000000000378</v>
      </c>
      <c r="H28" s="380">
        <f>ROUND((F28-$D28)*100,2)</f>
        <v>-0.12</v>
      </c>
      <c r="I28" s="379">
        <f>(E28-$C28)/$C28</f>
        <v>-4.0746671356310373E-3</v>
      </c>
      <c r="J28" s="388">
        <v>4302.9709999999995</v>
      </c>
      <c r="K28" s="389">
        <f>J28/$B$25</f>
        <v>0.28906296079586558</v>
      </c>
      <c r="L28" s="390">
        <f>J28-$C28</f>
        <v>-18.609000000000378</v>
      </c>
      <c r="M28" s="394">
        <f>ROUND((K28-$D28)*100,2)</f>
        <v>-0.13</v>
      </c>
      <c r="N28" s="392">
        <f>(J28-$C28)/$C28</f>
        <v>-4.3060639858571118E-3</v>
      </c>
      <c r="O28" s="66">
        <v>4249.7489999999998</v>
      </c>
      <c r="P28" s="60">
        <f>O28/$B$25</f>
        <v>0.28548763832693019</v>
      </c>
      <c r="Q28" s="66">
        <f>O28-$C28</f>
        <v>-71.831000000000131</v>
      </c>
      <c r="R28" s="67">
        <f>ROUND((P28-$D28)*100,2)</f>
        <v>-0.48</v>
      </c>
      <c r="S28" s="60">
        <f>(O28-$C28)/$C28</f>
        <v>-1.6621467148589204E-2</v>
      </c>
      <c r="T28" s="26">
        <v>4243.1570000000002</v>
      </c>
      <c r="U28" s="63">
        <f>T28/$B$25</f>
        <v>0.28504480405322341</v>
      </c>
      <c r="V28" s="68">
        <f>T28-$C28</f>
        <v>-78.422999999999774</v>
      </c>
      <c r="W28" s="69">
        <f>ROUND((U28-$D28)*100,2)</f>
        <v>-0.53</v>
      </c>
      <c r="X28" s="138">
        <f>(T28-$C28)/$C28</f>
        <v>-1.8146835185279406E-2</v>
      </c>
      <c r="Y28" s="77">
        <v>4321.4219999999996</v>
      </c>
      <c r="Z28" s="76">
        <f>Y28/$B$25</f>
        <v>0.29030245339055066</v>
      </c>
      <c r="AA28" s="77">
        <f>Y28-$C28</f>
        <v>-0.15800000000035652</v>
      </c>
      <c r="AB28" s="78">
        <f>ROUND((Z28-$D28)*100,2)</f>
        <v>0</v>
      </c>
      <c r="AC28" s="76">
        <f>(Y28-$C28)/$C28</f>
        <v>-3.6560702335802305E-5</v>
      </c>
      <c r="AD28" s="111">
        <v>4321.04</v>
      </c>
      <c r="AE28" s="84">
        <f>AD28/$B$25</f>
        <v>0.29027679157432557</v>
      </c>
      <c r="AF28" s="85">
        <f>AD28-$C28</f>
        <v>-0.53999999999996362</v>
      </c>
      <c r="AG28" s="86">
        <f>ROUND((AE28-$D28)*100,2)</f>
        <v>0</v>
      </c>
      <c r="AH28" s="110">
        <f>(AD28-$C28)/$C28</f>
        <v>-1.2495429912207193E-4</v>
      </c>
    </row>
    <row r="29" spans="1:34" s="64" customFormat="1" x14ac:dyDescent="0.3">
      <c r="A29" s="7" t="s">
        <v>3</v>
      </c>
      <c r="B29" s="65"/>
      <c r="C29" s="65">
        <v>6159.8519999999999</v>
      </c>
      <c r="D29" s="106">
        <f t="shared" si="3"/>
        <v>0.41380363873805664</v>
      </c>
      <c r="E29" s="373">
        <v>6152.6229999999996</v>
      </c>
      <c r="F29" s="379">
        <f>E29/$B$25</f>
        <v>0.41331801237813154</v>
      </c>
      <c r="G29" s="373">
        <f>E29-$C29</f>
        <v>-7.2290000000002692</v>
      </c>
      <c r="H29" s="380">
        <f>ROUND((F29-$D29)*100,2)</f>
        <v>-0.05</v>
      </c>
      <c r="I29" s="379">
        <f>(E29-$C29)/$C29</f>
        <v>-1.1735671571330398E-3</v>
      </c>
      <c r="J29" s="388">
        <v>6150.2550000000001</v>
      </c>
      <c r="K29" s="389">
        <f>J29/$B$25</f>
        <v>0.41315893598854758</v>
      </c>
      <c r="L29" s="390">
        <f>J29-$C29</f>
        <v>-9.5969999999997526</v>
      </c>
      <c r="M29" s="394">
        <f>ROUND((K29-$D29)*100,2)</f>
        <v>-0.06</v>
      </c>
      <c r="N29" s="392">
        <f>(J29-$C29)/$C29</f>
        <v>-1.557991977729295E-3</v>
      </c>
      <c r="O29" s="66">
        <v>6138.2849999999999</v>
      </c>
      <c r="P29" s="60">
        <f>O29/$B$25</f>
        <v>0.41235482096180753</v>
      </c>
      <c r="Q29" s="66">
        <f>O29-$C29</f>
        <v>-21.567000000000007</v>
      </c>
      <c r="R29" s="67">
        <f>ROUND((P29-$D29)*100,2)</f>
        <v>-0.14000000000000001</v>
      </c>
      <c r="S29" s="60">
        <f>(O29-$C29)/$C29</f>
        <v>-3.5012204838687695E-3</v>
      </c>
      <c r="T29" s="26">
        <v>6135.9170000000004</v>
      </c>
      <c r="U29" s="63">
        <f>T29/$B$25</f>
        <v>0.41219574457222358</v>
      </c>
      <c r="V29" s="68">
        <f>T29-$C29</f>
        <v>-23.934999999999491</v>
      </c>
      <c r="W29" s="69">
        <f>ROUND((U29-$D29)*100,2)</f>
        <v>-0.16</v>
      </c>
      <c r="X29" s="138">
        <f>(T29-$C29)/$C29</f>
        <v>-3.8856453044650249E-3</v>
      </c>
      <c r="Y29" s="77">
        <v>6159.8519999999999</v>
      </c>
      <c r="Z29" s="76">
        <f>Y29/$B$25</f>
        <v>0.41380363873805664</v>
      </c>
      <c r="AA29" s="77">
        <f>Y29-$C29</f>
        <v>0</v>
      </c>
      <c r="AB29" s="78">
        <f>ROUND((Z29-$D29)*100,2)</f>
        <v>0</v>
      </c>
      <c r="AC29" s="76">
        <f>(Y29-$C29)/$C29</f>
        <v>0</v>
      </c>
      <c r="AD29" s="111">
        <v>6157.6139999999996</v>
      </c>
      <c r="AE29" s="84">
        <f>AD29/$B$25</f>
        <v>0.41365329542729273</v>
      </c>
      <c r="AF29" s="85">
        <f>AD29-$C29</f>
        <v>-2.2380000000002838</v>
      </c>
      <c r="AG29" s="86">
        <f>ROUND((AE29-$D29)*100,2)</f>
        <v>-0.02</v>
      </c>
      <c r="AH29" s="110">
        <f>(AD29-$C29)/$C29</f>
        <v>-3.6332041743864689E-4</v>
      </c>
    </row>
    <row r="30" spans="1:34" s="64" customFormat="1" x14ac:dyDescent="0.3">
      <c r="A30" s="6" t="s">
        <v>19</v>
      </c>
      <c r="B30" s="57"/>
      <c r="C30" s="57"/>
      <c r="D30" s="106"/>
      <c r="E30" s="369"/>
      <c r="F30" s="379"/>
      <c r="G30" s="373"/>
      <c r="H30" s="377"/>
      <c r="I30" s="379"/>
      <c r="J30" s="226"/>
      <c r="K30" s="389"/>
      <c r="L30" s="390"/>
      <c r="M30" s="393"/>
      <c r="N30" s="392"/>
      <c r="O30" s="58"/>
      <c r="P30" s="60"/>
      <c r="Q30" s="66"/>
      <c r="R30" s="59"/>
      <c r="S30" s="60"/>
      <c r="T30" s="25"/>
      <c r="U30" s="63"/>
      <c r="V30" s="68"/>
      <c r="W30" s="62"/>
      <c r="X30" s="138"/>
      <c r="Y30" s="74"/>
      <c r="Z30" s="76"/>
      <c r="AA30" s="77"/>
      <c r="AB30" s="75"/>
      <c r="AC30" s="76"/>
      <c r="AD30" s="109"/>
      <c r="AE30" s="84"/>
      <c r="AF30" s="85"/>
      <c r="AG30" s="83"/>
      <c r="AH30" s="110"/>
    </row>
    <row r="31" spans="1:34" s="64" customFormat="1" x14ac:dyDescent="0.3">
      <c r="A31" s="4" t="s">
        <v>5</v>
      </c>
      <c r="B31" s="65">
        <v>10206.14</v>
      </c>
      <c r="C31" s="65"/>
      <c r="D31" s="106"/>
      <c r="E31" s="373"/>
      <c r="F31" s="379"/>
      <c r="G31" s="373"/>
      <c r="H31" s="380"/>
      <c r="I31" s="379"/>
      <c r="J31" s="388"/>
      <c r="K31" s="389"/>
      <c r="L31" s="390"/>
      <c r="M31" s="394"/>
      <c r="N31" s="392"/>
      <c r="O31" s="66"/>
      <c r="P31" s="60"/>
      <c r="Q31" s="66"/>
      <c r="R31" s="67"/>
      <c r="S31" s="60"/>
      <c r="T31" s="26"/>
      <c r="U31" s="63"/>
      <c r="V31" s="68"/>
      <c r="W31" s="69"/>
      <c r="X31" s="138"/>
      <c r="Y31" s="77"/>
      <c r="Z31" s="76"/>
      <c r="AA31" s="77"/>
      <c r="AB31" s="78"/>
      <c r="AC31" s="76"/>
      <c r="AD31" s="111"/>
      <c r="AE31" s="84"/>
      <c r="AF31" s="85"/>
      <c r="AG31" s="86"/>
      <c r="AH31" s="110"/>
    </row>
    <row r="32" spans="1:34" s="64" customFormat="1" x14ac:dyDescent="0.3">
      <c r="A32" s="7" t="s">
        <v>0</v>
      </c>
      <c r="B32" s="65"/>
      <c r="C32" s="65">
        <v>487.17399999999998</v>
      </c>
      <c r="D32" s="106">
        <f>C32/$B$31</f>
        <v>4.7733423213869301E-2</v>
      </c>
      <c r="E32" s="373">
        <v>486.80900000000003</v>
      </c>
      <c r="F32" s="379">
        <f>E32/$B$31</f>
        <v>4.7697660427938479E-2</v>
      </c>
      <c r="G32" s="373">
        <f>E32-$C32</f>
        <v>-0.36499999999995225</v>
      </c>
      <c r="H32" s="380">
        <f>ROUND((F32-$D32)*100,2)</f>
        <v>0</v>
      </c>
      <c r="I32" s="379">
        <f>(E32-$C32)/$C32</f>
        <v>-7.4921896488719072E-4</v>
      </c>
      <c r="J32" s="388">
        <v>485.745</v>
      </c>
      <c r="K32" s="389">
        <f>J32/$B$31</f>
        <v>4.7593409457444245E-2</v>
      </c>
      <c r="L32" s="390">
        <f>J32-$C32</f>
        <v>-1.4289999999999736</v>
      </c>
      <c r="M32" s="394">
        <f>ROUND((K32-$D32)*100,2)</f>
        <v>-0.01</v>
      </c>
      <c r="N32" s="392">
        <f>(J32-$C32)/$C32</f>
        <v>-2.9332435639011392E-3</v>
      </c>
      <c r="O32" s="66">
        <v>480.62400000000002</v>
      </c>
      <c r="P32" s="60">
        <f>O32/$B$31</f>
        <v>4.7091652671823046E-2</v>
      </c>
      <c r="Q32" s="66">
        <f>O32-$C32</f>
        <v>-6.5499999999999545</v>
      </c>
      <c r="R32" s="67">
        <f>ROUND((P32-$D32)*100,2)</f>
        <v>-0.06</v>
      </c>
      <c r="S32" s="60">
        <f>(O32-$C32)/$C32</f>
        <v>-1.3444888274004677E-2</v>
      </c>
      <c r="T32" s="26">
        <v>478.92899999999997</v>
      </c>
      <c r="U32" s="63">
        <f>T32/$B$31</f>
        <v>4.692557617277443E-2</v>
      </c>
      <c r="V32" s="68">
        <f>T32-$C32</f>
        <v>-8.2450000000000045</v>
      </c>
      <c r="W32" s="69">
        <f>ROUND((U32-$D32)*100,2)</f>
        <v>-0.08</v>
      </c>
      <c r="X32" s="138">
        <f>(T32-$C32)/$C32</f>
        <v>-1.692413798765945E-2</v>
      </c>
      <c r="Y32" s="77">
        <v>487.17399999999998</v>
      </c>
      <c r="Z32" s="76">
        <f>Y32/$B$31</f>
        <v>4.7733423213869301E-2</v>
      </c>
      <c r="AA32" s="77">
        <f>Y32-$C32</f>
        <v>0</v>
      </c>
      <c r="AB32" s="78">
        <f>ROUND((Z32-$D32)*100,2)</f>
        <v>0</v>
      </c>
      <c r="AC32" s="76">
        <f>(Y32-$C32)/$C32</f>
        <v>0</v>
      </c>
      <c r="AD32" s="111">
        <v>486.44799999999998</v>
      </c>
      <c r="AE32" s="84">
        <f>AD32/$B$31</f>
        <v>4.7662289562949364E-2</v>
      </c>
      <c r="AF32" s="85">
        <f>AD32-$C32</f>
        <v>-0.72599999999999909</v>
      </c>
      <c r="AG32" s="86">
        <f>ROUND((AE32-$D32)*100,2)</f>
        <v>-0.01</v>
      </c>
      <c r="AH32" s="110">
        <f>(AD32-$C32)/$C32</f>
        <v>-1.4902273109812902E-3</v>
      </c>
    </row>
    <row r="33" spans="1:34" s="64" customFormat="1" x14ac:dyDescent="0.3">
      <c r="A33" s="7" t="s">
        <v>1</v>
      </c>
      <c r="B33" s="65"/>
      <c r="C33" s="65">
        <v>1427.951</v>
      </c>
      <c r="D33" s="106">
        <f t="shared" ref="D33:D35" si="4">C33/$B$31</f>
        <v>0.13991097515809112</v>
      </c>
      <c r="E33" s="373">
        <v>1423.3520000000001</v>
      </c>
      <c r="F33" s="379">
        <f>E33/$B$31</f>
        <v>0.13946036405536277</v>
      </c>
      <c r="G33" s="373">
        <f>E33-$C33</f>
        <v>-4.5989999999999327</v>
      </c>
      <c r="H33" s="380">
        <f>ROUND((F33-$D33)*100,2)</f>
        <v>-0.05</v>
      </c>
      <c r="I33" s="379">
        <f>(E33-$C33)/$C33</f>
        <v>-3.2206987494668464E-3</v>
      </c>
      <c r="J33" s="388">
        <v>1422.963</v>
      </c>
      <c r="K33" s="389">
        <f>J33/$B$31</f>
        <v>0.1394222497437817</v>
      </c>
      <c r="L33" s="390">
        <f>J33-$C33</f>
        <v>-4.9880000000000564</v>
      </c>
      <c r="M33" s="394">
        <f>ROUND((K33-$D33)*100,2)</f>
        <v>-0.05</v>
      </c>
      <c r="N33" s="392">
        <f>(J33-$C33)/$C33</f>
        <v>-3.4931170607395185E-3</v>
      </c>
      <c r="O33" s="66">
        <v>1415.827</v>
      </c>
      <c r="P33" s="60">
        <f>O33/$B$31</f>
        <v>0.13872306278377527</v>
      </c>
      <c r="Q33" s="66">
        <f>O33-$C33</f>
        <v>-12.124000000000024</v>
      </c>
      <c r="R33" s="67">
        <f>ROUND((P33-$D33)*100,2)</f>
        <v>-0.12</v>
      </c>
      <c r="S33" s="60">
        <f>(O33-$C33)/$C33</f>
        <v>-8.4904874186859519E-3</v>
      </c>
      <c r="T33" s="26">
        <v>1415.135</v>
      </c>
      <c r="U33" s="63">
        <f>T33/$B$31</f>
        <v>0.13865526046085985</v>
      </c>
      <c r="V33" s="68">
        <f>T33-$C33</f>
        <v>-12.816000000000031</v>
      </c>
      <c r="W33" s="69">
        <f>ROUND((U33-$D33)*100,2)</f>
        <v>-0.13</v>
      </c>
      <c r="X33" s="138">
        <f>(T33-$C33)/$C33</f>
        <v>-8.9750978850114821E-3</v>
      </c>
      <c r="Y33" s="77">
        <v>1427.951</v>
      </c>
      <c r="Z33" s="76">
        <f>Y33/$B$31</f>
        <v>0.13991097515809112</v>
      </c>
      <c r="AA33" s="77">
        <f>Y33-$C33</f>
        <v>0</v>
      </c>
      <c r="AB33" s="78">
        <f>ROUND((Z33-$D33)*100,2)</f>
        <v>0</v>
      </c>
      <c r="AC33" s="76">
        <f>(Y33-$C33)/$C33</f>
        <v>0</v>
      </c>
      <c r="AD33" s="111">
        <v>1427.6310000000001</v>
      </c>
      <c r="AE33" s="84">
        <f>AD33/$B$31</f>
        <v>0.13987962148275451</v>
      </c>
      <c r="AF33" s="85">
        <f>AD33-$C33</f>
        <v>-0.31999999999993634</v>
      </c>
      <c r="AG33" s="86">
        <f>ROUND((AE33-$D33)*100,2)</f>
        <v>0</v>
      </c>
      <c r="AH33" s="110">
        <f>(AD33-$C33)/$C33</f>
        <v>-2.2409732546840636E-4</v>
      </c>
    </row>
    <row r="34" spans="1:34" s="64" customFormat="1" x14ac:dyDescent="0.3">
      <c r="A34" s="7" t="s">
        <v>2</v>
      </c>
      <c r="B34" s="65"/>
      <c r="C34" s="65">
        <v>2817.8789999999999</v>
      </c>
      <c r="D34" s="106">
        <f t="shared" si="4"/>
        <v>0.27609644782454484</v>
      </c>
      <c r="E34" s="373">
        <v>2815.453</v>
      </c>
      <c r="F34" s="379">
        <f>E34/$B$31</f>
        <v>0.27585874777339914</v>
      </c>
      <c r="G34" s="373">
        <f>E34-$C34</f>
        <v>-2.4259999999999309</v>
      </c>
      <c r="H34" s="380">
        <f>ROUND((F34-$D34)*100,2)</f>
        <v>-0.02</v>
      </c>
      <c r="I34" s="379">
        <f>(E34-$C34)/$C34</f>
        <v>-8.6093121812538115E-4</v>
      </c>
      <c r="J34" s="388">
        <v>2815.453</v>
      </c>
      <c r="K34" s="389">
        <f>J34/$B$31</f>
        <v>0.27585874777339914</v>
      </c>
      <c r="L34" s="390">
        <f>J34-$C34</f>
        <v>-2.4259999999999309</v>
      </c>
      <c r="M34" s="394">
        <f>ROUND((K34-$D34)*100,2)</f>
        <v>-0.02</v>
      </c>
      <c r="N34" s="392">
        <f>(J34-$C34)/$C34</f>
        <v>-8.6093121812538115E-4</v>
      </c>
      <c r="O34" s="66">
        <v>2811.9839999999999</v>
      </c>
      <c r="P34" s="60">
        <f>O34/$B$31</f>
        <v>0.2755188543367032</v>
      </c>
      <c r="Q34" s="66">
        <f>O34-$C34</f>
        <v>-5.8949999999999818</v>
      </c>
      <c r="R34" s="67">
        <f>ROUND((P34-$D34)*100,2)</f>
        <v>-0.06</v>
      </c>
      <c r="S34" s="60">
        <f>(O34-$C34)/$C34</f>
        <v>-2.0919989822132112E-3</v>
      </c>
      <c r="T34" s="26">
        <v>2811.4870000000001</v>
      </c>
      <c r="U34" s="63">
        <f>T34/$B$31</f>
        <v>0.27547015815969605</v>
      </c>
      <c r="V34" s="68">
        <f>T34-$C34</f>
        <v>-6.3919999999998254</v>
      </c>
      <c r="W34" s="69">
        <f>ROUND((U34-$D34)*100,2)</f>
        <v>-0.06</v>
      </c>
      <c r="X34" s="138">
        <f>(T34-$C34)/$C34</f>
        <v>-2.2683727725710812E-3</v>
      </c>
      <c r="Y34" s="77">
        <v>2817.7289999999998</v>
      </c>
      <c r="Z34" s="76">
        <f>Y34/$B$31</f>
        <v>0.27608175078923081</v>
      </c>
      <c r="AA34" s="77">
        <f>Y34-$C34</f>
        <v>-0.15000000000009095</v>
      </c>
      <c r="AB34" s="78">
        <f>ROUND((Z34-$D34)*100,2)</f>
        <v>0</v>
      </c>
      <c r="AC34" s="76">
        <f>(Y34-$C34)/$C34</f>
        <v>-5.3231526264999649E-5</v>
      </c>
      <c r="AD34" s="111">
        <v>2817.8789999999999</v>
      </c>
      <c r="AE34" s="84">
        <f>AD34/$B$31</f>
        <v>0.27609644782454484</v>
      </c>
      <c r="AF34" s="85">
        <f>AD34-$C34</f>
        <v>0</v>
      </c>
      <c r="AG34" s="86">
        <f>ROUND((AE34-$D34)*100,2)</f>
        <v>0</v>
      </c>
      <c r="AH34" s="110">
        <f>(AD34-$C34)/$C34</f>
        <v>0</v>
      </c>
    </row>
    <row r="35" spans="1:34" s="64" customFormat="1" x14ac:dyDescent="0.3">
      <c r="A35" s="7" t="s">
        <v>3</v>
      </c>
      <c r="B35" s="65"/>
      <c r="C35" s="65">
        <v>3923.45</v>
      </c>
      <c r="D35" s="106">
        <f t="shared" si="4"/>
        <v>0.38442055468570879</v>
      </c>
      <c r="E35" s="373">
        <v>3921.87</v>
      </c>
      <c r="F35" s="379">
        <f>E35/$B$31</f>
        <v>0.3842657459137343</v>
      </c>
      <c r="G35" s="373">
        <f>E35-$C35</f>
        <v>-1.5799999999999272</v>
      </c>
      <c r="H35" s="380">
        <f>ROUND((F35-$D35)*100,2)</f>
        <v>-0.02</v>
      </c>
      <c r="I35" s="379">
        <f>(E35-$C35)/$C35</f>
        <v>-4.0270680141200405E-4</v>
      </c>
      <c r="J35" s="388">
        <v>3921.87</v>
      </c>
      <c r="K35" s="389">
        <f>J35/$B$31</f>
        <v>0.3842657459137343</v>
      </c>
      <c r="L35" s="390">
        <f>J35-$C35</f>
        <v>-1.5799999999999272</v>
      </c>
      <c r="M35" s="394">
        <f>ROUND((K35-$D35)*100,2)</f>
        <v>-0.02</v>
      </c>
      <c r="N35" s="392">
        <f>(J35-$C35)/$C35</f>
        <v>-4.0270680141200405E-4</v>
      </c>
      <c r="O35" s="66">
        <v>3920.06</v>
      </c>
      <c r="P35" s="60">
        <f>O35/$B$31</f>
        <v>0.3840884016876116</v>
      </c>
      <c r="Q35" s="66">
        <f>O35-$C35</f>
        <v>-3.3899999999998727</v>
      </c>
      <c r="R35" s="67">
        <f>ROUND((P35-$D35)*100,2)</f>
        <v>-0.03</v>
      </c>
      <c r="S35" s="60">
        <f>(O35-$C35)/$C35</f>
        <v>-8.6403547897892746E-4</v>
      </c>
      <c r="T35" s="26">
        <v>3920.06</v>
      </c>
      <c r="U35" s="63">
        <f>T35/$B$31</f>
        <v>0.3840884016876116</v>
      </c>
      <c r="V35" s="68">
        <f>T35-$C35</f>
        <v>-3.3899999999998727</v>
      </c>
      <c r="W35" s="69">
        <f>ROUND((U35-$D35)*100,2)</f>
        <v>-0.03</v>
      </c>
      <c r="X35" s="138">
        <f>(T35-$C35)/$C35</f>
        <v>-8.6403547897892746E-4</v>
      </c>
      <c r="Y35" s="77">
        <v>3923.45</v>
      </c>
      <c r="Z35" s="76">
        <f>Y35/$B$31</f>
        <v>0.38442055468570879</v>
      </c>
      <c r="AA35" s="77">
        <f>Y35-$C35</f>
        <v>0</v>
      </c>
      <c r="AB35" s="78">
        <f>ROUND((Z35-$D35)*100,2)</f>
        <v>0</v>
      </c>
      <c r="AC35" s="76">
        <f>(Y35-$C35)/$C35</f>
        <v>0</v>
      </c>
      <c r="AD35" s="111">
        <v>3923.45</v>
      </c>
      <c r="AE35" s="84">
        <f>AD35/$B$31</f>
        <v>0.38442055468570879</v>
      </c>
      <c r="AF35" s="85">
        <f>AD35-$C35</f>
        <v>0</v>
      </c>
      <c r="AG35" s="86">
        <f>ROUND((AE35-$D35)*100,2)</f>
        <v>0</v>
      </c>
      <c r="AH35" s="110">
        <f>(AD35-$C35)/$C35</f>
        <v>0</v>
      </c>
    </row>
    <row r="36" spans="1:34" s="64" customFormat="1" x14ac:dyDescent="0.3">
      <c r="A36" s="6" t="s">
        <v>20</v>
      </c>
      <c r="B36" s="65"/>
      <c r="C36" s="57"/>
      <c r="D36" s="106"/>
      <c r="E36" s="373"/>
      <c r="F36" s="379"/>
      <c r="G36" s="373"/>
      <c r="H36" s="377"/>
      <c r="I36" s="379"/>
      <c r="J36" s="388"/>
      <c r="K36" s="389"/>
      <c r="L36" s="390"/>
      <c r="M36" s="393"/>
      <c r="N36" s="392"/>
      <c r="O36" s="66"/>
      <c r="P36" s="60"/>
      <c r="Q36" s="66"/>
      <c r="R36" s="59"/>
      <c r="S36" s="60"/>
      <c r="T36" s="26"/>
      <c r="U36" s="63"/>
      <c r="V36" s="68"/>
      <c r="W36" s="62"/>
      <c r="X36" s="138"/>
      <c r="Y36" s="77"/>
      <c r="Z36" s="76"/>
      <c r="AA36" s="77"/>
      <c r="AB36" s="75"/>
      <c r="AC36" s="76"/>
      <c r="AD36" s="111"/>
      <c r="AE36" s="84"/>
      <c r="AF36" s="85"/>
      <c r="AG36" s="83"/>
      <c r="AH36" s="110"/>
    </row>
    <row r="37" spans="1:34" s="64" customFormat="1" x14ac:dyDescent="0.3">
      <c r="A37" s="4" t="s">
        <v>22</v>
      </c>
      <c r="B37" s="65">
        <v>8135.46</v>
      </c>
      <c r="C37" s="65"/>
      <c r="D37" s="106"/>
      <c r="E37" s="373"/>
      <c r="F37" s="379"/>
      <c r="G37" s="373"/>
      <c r="H37" s="380"/>
      <c r="I37" s="379"/>
      <c r="J37" s="388"/>
      <c r="K37" s="389"/>
      <c r="L37" s="390"/>
      <c r="M37" s="394"/>
      <c r="N37" s="392"/>
      <c r="O37" s="66"/>
      <c r="P37" s="60"/>
      <c r="Q37" s="66"/>
      <c r="R37" s="67"/>
      <c r="S37" s="60"/>
      <c r="T37" s="26"/>
      <c r="U37" s="63"/>
      <c r="V37" s="68"/>
      <c r="W37" s="69"/>
      <c r="X37" s="138"/>
      <c r="Y37" s="77"/>
      <c r="Z37" s="76"/>
      <c r="AA37" s="77"/>
      <c r="AB37" s="78"/>
      <c r="AC37" s="76"/>
      <c r="AD37" s="111"/>
      <c r="AE37" s="84"/>
      <c r="AF37" s="85"/>
      <c r="AG37" s="86"/>
      <c r="AH37" s="110"/>
    </row>
    <row r="38" spans="1:34" s="64" customFormat="1" x14ac:dyDescent="0.3">
      <c r="A38" s="7" t="s">
        <v>0</v>
      </c>
      <c r="B38" s="65"/>
      <c r="C38" s="65">
        <v>345.03500000000003</v>
      </c>
      <c r="D38" s="106">
        <f>C38/$B$37</f>
        <v>4.2411246567495876E-2</v>
      </c>
      <c r="E38" s="373">
        <v>342.649</v>
      </c>
      <c r="F38" s="379">
        <f>E38/$B$37</f>
        <v>4.2117962598304214E-2</v>
      </c>
      <c r="G38" s="373">
        <f>E38-$C38</f>
        <v>-2.3860000000000241</v>
      </c>
      <c r="H38" s="380">
        <f>ROUND((F38-$D38)*100,2)</f>
        <v>-0.03</v>
      </c>
      <c r="I38" s="379">
        <f>(E38-$C38)/$C38</f>
        <v>-6.9152404828496357E-3</v>
      </c>
      <c r="J38" s="388">
        <v>333.863</v>
      </c>
      <c r="K38" s="389">
        <f>J38/$B$37</f>
        <v>4.103799908056828E-2</v>
      </c>
      <c r="L38" s="390">
        <f>J38-$C38</f>
        <v>-11.172000000000025</v>
      </c>
      <c r="M38" s="394">
        <f>ROUND((K38-$D38)*100,2)</f>
        <v>-0.14000000000000001</v>
      </c>
      <c r="N38" s="392">
        <f>(J38-$C38)/$C38</f>
        <v>-3.2379323836712291E-2</v>
      </c>
      <c r="O38" s="66">
        <v>337.07600000000002</v>
      </c>
      <c r="P38" s="60">
        <f>O38/$B$37</f>
        <v>4.1432936797673396E-2</v>
      </c>
      <c r="Q38" s="66">
        <f>O38-$C38</f>
        <v>-7.9590000000000032</v>
      </c>
      <c r="R38" s="67">
        <f>ROUND((P38-$D38)*100,2)</f>
        <v>-0.1</v>
      </c>
      <c r="S38" s="60">
        <f>(O38-$C38)/$C38</f>
        <v>-2.3067225064123936E-2</v>
      </c>
      <c r="T38" s="26">
        <v>320.10500000000002</v>
      </c>
      <c r="U38" s="63">
        <f>T38/$B$37</f>
        <v>3.9346883888557012E-2</v>
      </c>
      <c r="V38" s="68">
        <f>T38-$C38</f>
        <v>-24.930000000000007</v>
      </c>
      <c r="W38" s="69">
        <f>ROUND((U38-$D38)*100,2)</f>
        <v>-0.31</v>
      </c>
      <c r="X38" s="138">
        <f>(T38-$C38)/$C38</f>
        <v>-7.2253539495993169E-2</v>
      </c>
      <c r="Y38" s="77">
        <v>345.03500000000003</v>
      </c>
      <c r="Z38" s="76">
        <f>Y38/$B$37</f>
        <v>4.2411246567495876E-2</v>
      </c>
      <c r="AA38" s="77">
        <f>Y38-$C38</f>
        <v>0</v>
      </c>
      <c r="AB38" s="78">
        <f>ROUND((Z38-$D38)*100,2)</f>
        <v>0</v>
      </c>
      <c r="AC38" s="76">
        <f>(Y38-$C38)/$C38</f>
        <v>0</v>
      </c>
      <c r="AD38" s="111">
        <v>338.46300000000002</v>
      </c>
      <c r="AE38" s="84">
        <f>AD38/$B$37</f>
        <v>4.160342500608448E-2</v>
      </c>
      <c r="AF38" s="85">
        <f>AD38-$C38</f>
        <v>-6.5720000000000027</v>
      </c>
      <c r="AG38" s="86">
        <f>ROUND((AE38-$D38)*100,2)</f>
        <v>-0.08</v>
      </c>
      <c r="AH38" s="110">
        <f>(AD38-$C38)/$C38</f>
        <v>-1.904734302317157E-2</v>
      </c>
    </row>
    <row r="39" spans="1:34" s="64" customFormat="1" x14ac:dyDescent="0.3">
      <c r="A39" s="7" t="s">
        <v>1</v>
      </c>
      <c r="B39" s="65"/>
      <c r="C39" s="65">
        <v>1459.43</v>
      </c>
      <c r="D39" s="106">
        <f t="shared" ref="D39:D41" si="5">C39/$B$37</f>
        <v>0.17939120836437031</v>
      </c>
      <c r="E39" s="373">
        <v>1430.66</v>
      </c>
      <c r="F39" s="379">
        <f>E39/$B$37</f>
        <v>0.17585483795630488</v>
      </c>
      <c r="G39" s="373">
        <f>E39-$C39</f>
        <v>-28.769999999999982</v>
      </c>
      <c r="H39" s="380">
        <f>ROUND((F39-$D39)*100,2)</f>
        <v>-0.35</v>
      </c>
      <c r="I39" s="379">
        <f>(E39-$C39)/$C39</f>
        <v>-1.9713175691879692E-2</v>
      </c>
      <c r="J39" s="388">
        <v>1418.08</v>
      </c>
      <c r="K39" s="389">
        <f>J39/$B$37</f>
        <v>0.17430852096869751</v>
      </c>
      <c r="L39" s="390">
        <f>J39-$C39</f>
        <v>-41.350000000000136</v>
      </c>
      <c r="M39" s="394">
        <f>ROUND((K39-$D39)*100,2)</f>
        <v>-0.51</v>
      </c>
      <c r="N39" s="392">
        <f>(J39-$C39)/$C39</f>
        <v>-2.8332979313841797E-2</v>
      </c>
      <c r="O39" s="66">
        <v>1373.91</v>
      </c>
      <c r="P39" s="60">
        <f>O39/$B$37</f>
        <v>0.16887920289694744</v>
      </c>
      <c r="Q39" s="66">
        <f>O39-$C39</f>
        <v>-85.519999999999982</v>
      </c>
      <c r="R39" s="67">
        <f>ROUND((P39-$D39)*100,2)</f>
        <v>-1.05</v>
      </c>
      <c r="S39" s="60">
        <f>(O39-$C39)/$C39</f>
        <v>-5.8598219852956275E-2</v>
      </c>
      <c r="T39" s="26">
        <v>1347.67</v>
      </c>
      <c r="U39" s="63">
        <f>T39/$B$37</f>
        <v>0.16565381674791593</v>
      </c>
      <c r="V39" s="68">
        <f>T39-$C39</f>
        <v>-111.75999999999999</v>
      </c>
      <c r="W39" s="69">
        <f>ROUND((U39-$D39)*100,2)</f>
        <v>-1.37</v>
      </c>
      <c r="X39" s="138">
        <f>(T39-$C39)/$C39</f>
        <v>-7.6577842034218829E-2</v>
      </c>
      <c r="Y39" s="77">
        <v>1459.43</v>
      </c>
      <c r="Z39" s="76">
        <f>Y39/$B$37</f>
        <v>0.17939120836437031</v>
      </c>
      <c r="AA39" s="77">
        <f>Y39-$C39</f>
        <v>0</v>
      </c>
      <c r="AB39" s="78">
        <f>ROUND((Z39-$D39)*100,2)</f>
        <v>0</v>
      </c>
      <c r="AC39" s="76">
        <f>(Y39-$C39)/$C39</f>
        <v>0</v>
      </c>
      <c r="AD39" s="111">
        <v>1450.45</v>
      </c>
      <c r="AE39" s="84">
        <f>AD39/$B$37</f>
        <v>0.17828739862281912</v>
      </c>
      <c r="AF39" s="85">
        <f>AD39-$C39</f>
        <v>-8.9800000000000182</v>
      </c>
      <c r="AG39" s="86">
        <f>ROUND((AE39-$D39)*100,2)</f>
        <v>-0.11</v>
      </c>
      <c r="AH39" s="110">
        <f>(AD39-$C39)/$C39</f>
        <v>-6.1530871641668448E-3</v>
      </c>
    </row>
    <row r="40" spans="1:34" s="64" customFormat="1" x14ac:dyDescent="0.3">
      <c r="A40" s="7" t="s">
        <v>2</v>
      </c>
      <c r="B40" s="65"/>
      <c r="C40" s="65">
        <v>3377.03</v>
      </c>
      <c r="D40" s="106">
        <f t="shared" si="5"/>
        <v>0.41510006809694844</v>
      </c>
      <c r="E40" s="373">
        <v>3360.81</v>
      </c>
      <c r="F40" s="379">
        <f>E40/$B$37</f>
        <v>0.41310632711610651</v>
      </c>
      <c r="G40" s="373">
        <f>E40-$C40</f>
        <v>-16.220000000000255</v>
      </c>
      <c r="H40" s="380">
        <f>ROUND((F40-$D40)*100,2)</f>
        <v>-0.2</v>
      </c>
      <c r="I40" s="379">
        <f>(E40-$C40)/$C40</f>
        <v>-4.8030369881227747E-3</v>
      </c>
      <c r="J40" s="388">
        <v>3360.15</v>
      </c>
      <c r="K40" s="389">
        <f>J40/$B$37</f>
        <v>0.41302520078766292</v>
      </c>
      <c r="L40" s="390">
        <f>J40-$C40</f>
        <v>-16.880000000000109</v>
      </c>
      <c r="M40" s="394">
        <f>ROUND((K40-$D40)*100,2)</f>
        <v>-0.21</v>
      </c>
      <c r="N40" s="392">
        <f>(J40-$C40)/$C40</f>
        <v>-4.9984749913385747E-3</v>
      </c>
      <c r="O40" s="66">
        <v>3316.99</v>
      </c>
      <c r="P40" s="60">
        <f>O40/$B$37</f>
        <v>0.40772003058216744</v>
      </c>
      <c r="Q40" s="66">
        <f>O40-$C40</f>
        <v>-60.040000000000418</v>
      </c>
      <c r="R40" s="67">
        <f>ROUND((P40-$D40)*100,2)</f>
        <v>-0.74</v>
      </c>
      <c r="S40" s="60">
        <f>(O40-$C40)/$C40</f>
        <v>-1.7778935928908068E-2</v>
      </c>
      <c r="T40" s="26">
        <v>3311.77</v>
      </c>
      <c r="U40" s="63">
        <f>T40/$B$37</f>
        <v>0.40707839507538601</v>
      </c>
      <c r="V40" s="68">
        <f>T40-$C40</f>
        <v>-65.260000000000218</v>
      </c>
      <c r="W40" s="69">
        <f>ROUND((U40-$D40)*100,2)</f>
        <v>-0.8</v>
      </c>
      <c r="X40" s="138">
        <f>(T40-$C40)/$C40</f>
        <v>-1.9324672863433316E-2</v>
      </c>
      <c r="Y40" s="77">
        <v>3377.03</v>
      </c>
      <c r="Z40" s="76">
        <f>Y40/$B$37</f>
        <v>0.41510006809694844</v>
      </c>
      <c r="AA40" s="77">
        <f>Y40-$C40</f>
        <v>0</v>
      </c>
      <c r="AB40" s="78">
        <f>ROUND((Z40-$D40)*100,2)</f>
        <v>0</v>
      </c>
      <c r="AC40" s="76">
        <f>(Y40-$C40)/$C40</f>
        <v>0</v>
      </c>
      <c r="AD40" s="111">
        <v>3376.37</v>
      </c>
      <c r="AE40" s="84">
        <f>AD40/$B$37</f>
        <v>0.41501894176850479</v>
      </c>
      <c r="AF40" s="85">
        <f>AD40-$C40</f>
        <v>-0.66000000000030923</v>
      </c>
      <c r="AG40" s="86">
        <f>ROUND((AE40-$D40)*100,2)</f>
        <v>-0.01</v>
      </c>
      <c r="AH40" s="110">
        <f>(AD40-$C40)/$C40</f>
        <v>-1.9543800321593507E-4</v>
      </c>
    </row>
    <row r="41" spans="1:34" s="64" customFormat="1" x14ac:dyDescent="0.3">
      <c r="A41" s="7" t="s">
        <v>3</v>
      </c>
      <c r="B41" s="65"/>
      <c r="C41" s="65">
        <v>4486.8900000000003</v>
      </c>
      <c r="D41" s="106">
        <f t="shared" si="5"/>
        <v>0.55152259368247158</v>
      </c>
      <c r="E41" s="373">
        <v>4483.04</v>
      </c>
      <c r="F41" s="379">
        <f>E41/$B$37</f>
        <v>0.55104935676655042</v>
      </c>
      <c r="G41" s="373">
        <f>E41-$C41</f>
        <v>-3.8500000000003638</v>
      </c>
      <c r="H41" s="380">
        <f>ROUND((F41-$D41)*100,2)</f>
        <v>-0.05</v>
      </c>
      <c r="I41" s="379">
        <f>(E41-$C41)/$C41</f>
        <v>-8.5805535682853009E-4</v>
      </c>
      <c r="J41" s="388">
        <v>4482.1000000000004</v>
      </c>
      <c r="K41" s="389">
        <f>J41/$B$37</f>
        <v>0.55093381320785795</v>
      </c>
      <c r="L41" s="390">
        <f>J41-$C41</f>
        <v>-4.7899999999999636</v>
      </c>
      <c r="M41" s="394">
        <f>ROUND((K41-$D41)*100,2)</f>
        <v>-0.06</v>
      </c>
      <c r="N41" s="392">
        <f>(J41-$C41)/$C41</f>
        <v>-1.067554586807335E-3</v>
      </c>
      <c r="O41" s="66">
        <v>4476.46</v>
      </c>
      <c r="P41" s="60">
        <f>O41/$B$37</f>
        <v>0.55024055185570331</v>
      </c>
      <c r="Q41" s="66">
        <f>O41-$C41</f>
        <v>-10.430000000000291</v>
      </c>
      <c r="R41" s="67">
        <f>ROUND((P41-$D41)*100,2)</f>
        <v>-0.13</v>
      </c>
      <c r="S41" s="60">
        <f>(O41-$C41)/$C41</f>
        <v>-2.3245499666807723E-3</v>
      </c>
      <c r="T41" s="26">
        <v>4475.5200000000004</v>
      </c>
      <c r="U41" s="63">
        <f>T41/$B$37</f>
        <v>0.55012500829701094</v>
      </c>
      <c r="V41" s="68">
        <f>T41-$C41</f>
        <v>-11.369999999999891</v>
      </c>
      <c r="W41" s="69">
        <f>ROUND((U41-$D41)*100,2)</f>
        <v>-0.14000000000000001</v>
      </c>
      <c r="X41" s="138">
        <f>(T41-$C41)/$C41</f>
        <v>-2.5340491966595771E-3</v>
      </c>
      <c r="Y41" s="77">
        <v>4486.8900000000003</v>
      </c>
      <c r="Z41" s="76">
        <f>Y41/$B$37</f>
        <v>0.55152259368247158</v>
      </c>
      <c r="AA41" s="77">
        <f>Y41-$C41</f>
        <v>0</v>
      </c>
      <c r="AB41" s="78">
        <f>ROUND((Z41-$D41)*100,2)</f>
        <v>0</v>
      </c>
      <c r="AC41" s="76">
        <f>(Y41-$C41)/$C41</f>
        <v>0</v>
      </c>
      <c r="AD41" s="111">
        <v>4486.12</v>
      </c>
      <c r="AE41" s="84">
        <f>AD41/$B$37</f>
        <v>0.55142794629928726</v>
      </c>
      <c r="AF41" s="85">
        <f>AD41-$C41</f>
        <v>-0.77000000000043656</v>
      </c>
      <c r="AG41" s="86">
        <f>ROUND((AE41-$D41)*100,2)</f>
        <v>-0.01</v>
      </c>
      <c r="AH41" s="110">
        <f>(AD41-$C41)/$C41</f>
        <v>-1.7161107136578709E-4</v>
      </c>
    </row>
    <row r="42" spans="1:34" s="64" customFormat="1" x14ac:dyDescent="0.3">
      <c r="A42" s="4" t="s">
        <v>21</v>
      </c>
      <c r="B42" s="65">
        <v>10744.44</v>
      </c>
      <c r="C42" s="65"/>
      <c r="D42" s="106"/>
      <c r="E42" s="373"/>
      <c r="F42" s="379"/>
      <c r="G42" s="373"/>
      <c r="H42" s="387"/>
      <c r="I42" s="379"/>
      <c r="J42" s="388"/>
      <c r="K42" s="389"/>
      <c r="L42" s="390"/>
      <c r="M42" s="391"/>
      <c r="N42" s="392"/>
      <c r="O42" s="66"/>
      <c r="P42" s="60"/>
      <c r="Q42" s="66"/>
      <c r="R42" s="121"/>
      <c r="S42" s="60"/>
      <c r="T42" s="26"/>
      <c r="U42" s="63"/>
      <c r="V42" s="68"/>
      <c r="W42" s="122"/>
      <c r="X42" s="138"/>
      <c r="Y42" s="77"/>
      <c r="Z42" s="76"/>
      <c r="AA42" s="77"/>
      <c r="AB42" s="124"/>
      <c r="AC42" s="76"/>
      <c r="AD42" s="111"/>
      <c r="AE42" s="84"/>
      <c r="AF42" s="85"/>
      <c r="AG42" s="123"/>
      <c r="AH42" s="110"/>
    </row>
    <row r="43" spans="1:34" s="64" customFormat="1" x14ac:dyDescent="0.3">
      <c r="A43" s="7" t="s">
        <v>0</v>
      </c>
      <c r="B43" s="65"/>
      <c r="C43" s="65">
        <v>312.01400000000001</v>
      </c>
      <c r="D43" s="106">
        <f>C43/$B$42</f>
        <v>2.9039577679246194E-2</v>
      </c>
      <c r="E43" s="373">
        <v>308.54300000000001</v>
      </c>
      <c r="F43" s="379">
        <f>E43/$B$42</f>
        <v>2.8716526873434074E-2</v>
      </c>
      <c r="G43" s="373">
        <f>E43-$C43</f>
        <v>-3.4710000000000036</v>
      </c>
      <c r="H43" s="380">
        <f>ROUND((F43-$D43)*100,2)</f>
        <v>-0.03</v>
      </c>
      <c r="I43" s="379">
        <f>(E43-$C43)/$C43</f>
        <v>-1.1124500823680999E-2</v>
      </c>
      <c r="J43" s="388">
        <v>306.40800000000002</v>
      </c>
      <c r="K43" s="389">
        <f>J43/$B$42</f>
        <v>2.8517819448942897E-2</v>
      </c>
      <c r="L43" s="390">
        <f>J43-$C43</f>
        <v>-5.6059999999999945</v>
      </c>
      <c r="M43" s="394">
        <f>ROUND((K43-$D43)*100,2)</f>
        <v>-0.05</v>
      </c>
      <c r="N43" s="392">
        <f>(J43-$C43)/$C43</f>
        <v>-1.7967142500016006E-2</v>
      </c>
      <c r="O43" s="66">
        <v>302.95699999999999</v>
      </c>
      <c r="P43" s="60">
        <f>O43/$B$42</f>
        <v>2.8196630070994856E-2</v>
      </c>
      <c r="Q43" s="66">
        <f>O43-$C43</f>
        <v>-9.0570000000000164</v>
      </c>
      <c r="R43" s="67">
        <f>ROUND((P43-$D43)*100,2)</f>
        <v>-0.08</v>
      </c>
      <c r="S43" s="60">
        <f>(O43-$C43)/$C43</f>
        <v>-2.9027543635862546E-2</v>
      </c>
      <c r="T43" s="26">
        <v>298.54000000000002</v>
      </c>
      <c r="U43" s="63">
        <f>T43/$B$42</f>
        <v>2.7785533727211469E-2</v>
      </c>
      <c r="V43" s="68">
        <f>T43-$C43</f>
        <v>-13.47399999999999</v>
      </c>
      <c r="W43" s="69">
        <f>ROUND((U43-$D43)*100,2)</f>
        <v>-0.13</v>
      </c>
      <c r="X43" s="138">
        <f>(T43-$C43)/$C43</f>
        <v>-4.3183959694116252E-2</v>
      </c>
      <c r="Y43" s="77">
        <v>312.01400000000001</v>
      </c>
      <c r="Z43" s="76">
        <f>Y43/$B$42</f>
        <v>2.9039577679246194E-2</v>
      </c>
      <c r="AA43" s="77">
        <f>Y43-$C43</f>
        <v>0</v>
      </c>
      <c r="AB43" s="78">
        <f>ROUND((Z43-$D43)*100,2)</f>
        <v>0</v>
      </c>
      <c r="AC43" s="76">
        <f>(Y43-$C43)/$C43</f>
        <v>0</v>
      </c>
      <c r="AD43" s="111">
        <v>311.49799999999999</v>
      </c>
      <c r="AE43" s="84">
        <f>AD43/$B$42</f>
        <v>2.8991552840352777E-2</v>
      </c>
      <c r="AF43" s="85">
        <f>AD43-$C43</f>
        <v>-0.51600000000001955</v>
      </c>
      <c r="AG43" s="86">
        <f>ROUND((AE43-$D43)*100,2)</f>
        <v>0</v>
      </c>
      <c r="AH43" s="110">
        <f>(AD43-$C43)/$C43</f>
        <v>-1.6537719461306849E-3</v>
      </c>
    </row>
    <row r="44" spans="1:34" s="64" customFormat="1" x14ac:dyDescent="0.3">
      <c r="A44" s="7" t="s">
        <v>1</v>
      </c>
      <c r="B44" s="65"/>
      <c r="C44" s="65">
        <v>1024.18</v>
      </c>
      <c r="D44" s="106">
        <f t="shared" ref="D44:D46" si="6">C44/$B$42</f>
        <v>9.5321859491979105E-2</v>
      </c>
      <c r="E44" s="373">
        <v>1007.57</v>
      </c>
      <c r="F44" s="379">
        <f>E44/$B$42</f>
        <v>9.3775943650855703E-2</v>
      </c>
      <c r="G44" s="373">
        <f>E44-$C44</f>
        <v>-16.610000000000014</v>
      </c>
      <c r="H44" s="380">
        <f>ROUND((F44-$D44)*100,2)</f>
        <v>-0.15</v>
      </c>
      <c r="I44" s="379">
        <f>(E44-$C44)/$C44</f>
        <v>-1.6217852330645016E-2</v>
      </c>
      <c r="J44" s="388">
        <v>999.9</v>
      </c>
      <c r="K44" s="389">
        <f>J44/$B$42</f>
        <v>9.3062086064978719E-2</v>
      </c>
      <c r="L44" s="390">
        <f>J44-$C44</f>
        <v>-24.280000000000086</v>
      </c>
      <c r="M44" s="394">
        <f>ROUND((K44-$D44)*100,2)</f>
        <v>-0.23</v>
      </c>
      <c r="N44" s="392">
        <f>(J44-$C44)/$C44</f>
        <v>-2.370677029428429E-2</v>
      </c>
      <c r="O44" s="66">
        <v>969.17</v>
      </c>
      <c r="P44" s="60">
        <f>O44/$B$42</f>
        <v>9.0202002151810609E-2</v>
      </c>
      <c r="Q44" s="66">
        <f>O44-$C44</f>
        <v>-55.010000000000105</v>
      </c>
      <c r="R44" s="67">
        <f>ROUND((P44-$D44)*100,2)</f>
        <v>-0.51</v>
      </c>
      <c r="S44" s="60">
        <f>(O44-$C44)/$C44</f>
        <v>-5.371126169228075E-2</v>
      </c>
      <c r="T44" s="26">
        <v>955.56</v>
      </c>
      <c r="U44" s="63">
        <f>T44/$B$42</f>
        <v>8.8935300490300087E-2</v>
      </c>
      <c r="V44" s="68">
        <f>T44-$C44</f>
        <v>-68.620000000000118</v>
      </c>
      <c r="W44" s="69">
        <f>ROUND((U44-$D44)*100,2)</f>
        <v>-0.64</v>
      </c>
      <c r="X44" s="138">
        <f>(T44-$C44)/$C44</f>
        <v>-6.6999941416547984E-2</v>
      </c>
      <c r="Y44" s="77">
        <v>1024.18</v>
      </c>
      <c r="Z44" s="76">
        <f>Y44/$B$42</f>
        <v>9.5321859491979105E-2</v>
      </c>
      <c r="AA44" s="77">
        <f>Y44-$C44</f>
        <v>0</v>
      </c>
      <c r="AB44" s="78">
        <f>ROUND((Z44-$D44)*100,2)</f>
        <v>0</v>
      </c>
      <c r="AC44" s="76">
        <f>(Y44-$C44)/$C44</f>
        <v>0</v>
      </c>
      <c r="AD44" s="111">
        <v>1023.42</v>
      </c>
      <c r="AE44" s="84">
        <f>AD44/$B$42</f>
        <v>9.525112523314383E-2</v>
      </c>
      <c r="AF44" s="85">
        <f>AD44-$C44</f>
        <v>-0.76000000000010459</v>
      </c>
      <c r="AG44" s="86">
        <f>ROUND((AE44-$D44)*100,2)</f>
        <v>-0.01</v>
      </c>
      <c r="AH44" s="110">
        <f>(AD44-$C44)/$C44</f>
        <v>-7.4205706028247428E-4</v>
      </c>
    </row>
    <row r="45" spans="1:34" s="64" customFormat="1" x14ac:dyDescent="0.3">
      <c r="A45" s="7" t="s">
        <v>2</v>
      </c>
      <c r="B45" s="65"/>
      <c r="C45" s="65">
        <v>2405.3000000000002</v>
      </c>
      <c r="D45" s="106">
        <f t="shared" si="6"/>
        <v>0.22386462207430077</v>
      </c>
      <c r="E45" s="373">
        <v>2387.17</v>
      </c>
      <c r="F45" s="379">
        <f>E45/$B$42</f>
        <v>0.22217723771550682</v>
      </c>
      <c r="G45" s="373">
        <f>E45-$C45</f>
        <v>-18.130000000000109</v>
      </c>
      <c r="H45" s="380">
        <f>ROUND((F45-$D45)*100,2)</f>
        <v>-0.17</v>
      </c>
      <c r="I45" s="379">
        <f>(E45-$C45)/$C45</f>
        <v>-7.5375213071135023E-3</v>
      </c>
      <c r="J45" s="388">
        <v>2386.3200000000002</v>
      </c>
      <c r="K45" s="389">
        <f>J45/$B$42</f>
        <v>0.22209812703128315</v>
      </c>
      <c r="L45" s="390">
        <f>J45-$C45</f>
        <v>-18.980000000000018</v>
      </c>
      <c r="M45" s="394">
        <f>ROUND((K45-$D45)*100,2)</f>
        <v>-0.18</v>
      </c>
      <c r="N45" s="392">
        <f>(J45-$C45)/$C45</f>
        <v>-7.8909075790961694E-3</v>
      </c>
      <c r="O45" s="66">
        <v>2312.98</v>
      </c>
      <c r="P45" s="60">
        <f>O45/$B$42</f>
        <v>0.21527227105367985</v>
      </c>
      <c r="Q45" s="66">
        <f>O45-$C45</f>
        <v>-92.320000000000164</v>
      </c>
      <c r="R45" s="67">
        <f>ROUND((P45-$D45)*100,2)</f>
        <v>-0.86</v>
      </c>
      <c r="S45" s="60">
        <f>(O45-$C45)/$C45</f>
        <v>-3.8381906622874551E-2</v>
      </c>
      <c r="T45" s="26">
        <v>2307.48</v>
      </c>
      <c r="U45" s="63">
        <f>T45/$B$42</f>
        <v>0.21476037839105619</v>
      </c>
      <c r="V45" s="68">
        <f>T45-$C45</f>
        <v>-97.820000000000164</v>
      </c>
      <c r="W45" s="69">
        <f>ROUND((U45-$D45)*100,2)</f>
        <v>-0.91</v>
      </c>
      <c r="X45" s="138">
        <f>(T45-$C45)/$C45</f>
        <v>-4.0668523676880286E-2</v>
      </c>
      <c r="Y45" s="77">
        <v>2405.14</v>
      </c>
      <c r="Z45" s="76">
        <f>Y45/$B$42</f>
        <v>0.22384973065138805</v>
      </c>
      <c r="AA45" s="77">
        <f>Y45-$C45</f>
        <v>-0.16000000000030923</v>
      </c>
      <c r="AB45" s="78">
        <f>ROUND((Z45-$D45)*100,2)</f>
        <v>0</v>
      </c>
      <c r="AC45" s="76">
        <f>(Y45-$C45)/$C45</f>
        <v>-6.651976884393183E-5</v>
      </c>
      <c r="AD45" s="111">
        <v>2405.16</v>
      </c>
      <c r="AE45" s="84">
        <f>AD45/$B$42</f>
        <v>0.22385159207925212</v>
      </c>
      <c r="AF45" s="85">
        <f>AD45-$C45</f>
        <v>-0.14000000000032742</v>
      </c>
      <c r="AG45" s="86">
        <f>ROUND((AE45-$D45)*100,2)</f>
        <v>0</v>
      </c>
      <c r="AH45" s="110">
        <f>(AD45-$C45)/$C45</f>
        <v>-5.8204797738463978E-5</v>
      </c>
    </row>
    <row r="46" spans="1:34" x14ac:dyDescent="0.3">
      <c r="A46" s="7" t="s">
        <v>3</v>
      </c>
      <c r="B46" s="50"/>
      <c r="C46" s="50">
        <v>3763.91</v>
      </c>
      <c r="D46" s="104">
        <f t="shared" si="6"/>
        <v>0.3503123475955936</v>
      </c>
      <c r="E46" s="367">
        <v>3756.44</v>
      </c>
      <c r="F46" s="374">
        <f>E46/$B$42</f>
        <v>0.34961710428835752</v>
      </c>
      <c r="G46" s="367">
        <f>E46-$C46</f>
        <v>-7.4699999999997999</v>
      </c>
      <c r="H46" s="375">
        <f>ROUND((F46-$D46)*100,2)</f>
        <v>-7.0000000000000007E-2</v>
      </c>
      <c r="I46" s="374">
        <f>(E46-$C46)/$C46</f>
        <v>-1.9846383149437156E-3</v>
      </c>
      <c r="J46" s="395">
        <v>3754.27</v>
      </c>
      <c r="K46" s="396">
        <f>J46/$B$42</f>
        <v>0.34941513936510415</v>
      </c>
      <c r="L46" s="397">
        <f>J46-$C46</f>
        <v>-9.6399999999998727</v>
      </c>
      <c r="M46" s="398">
        <f>ROUND((K46-$D46)*100,2)</f>
        <v>-0.09</v>
      </c>
      <c r="N46" s="399">
        <f>(J46-$C46)/$C46</f>
        <v>-2.5611664465940666E-3</v>
      </c>
      <c r="O46" s="51">
        <v>3737.34</v>
      </c>
      <c r="P46" s="52">
        <f>O46/$B$42</f>
        <v>0.34783944067815542</v>
      </c>
      <c r="Q46" s="51">
        <f>O46-$C46</f>
        <v>-26.569999999999709</v>
      </c>
      <c r="R46" s="53">
        <f>ROUND((P46-$D46)*100,2)</f>
        <v>-0.25</v>
      </c>
      <c r="S46" s="52">
        <f>(O46-$C46)/$C46</f>
        <v>-7.0591485981332473E-3</v>
      </c>
      <c r="T46" s="175">
        <v>3735.16</v>
      </c>
      <c r="U46" s="55">
        <f>T46/$B$42</f>
        <v>0.34763654504097002</v>
      </c>
      <c r="V46" s="54">
        <f>T46-$C46</f>
        <v>-28.75</v>
      </c>
      <c r="W46" s="56">
        <f>ROUND((U46-$D46)*100,2)</f>
        <v>-0.27</v>
      </c>
      <c r="X46" s="177">
        <f>(T46-$C46)/$C46</f>
        <v>-7.6383335414502472E-3</v>
      </c>
      <c r="Y46" s="71">
        <v>3763.91</v>
      </c>
      <c r="Z46" s="72">
        <f>Y46/$B$42</f>
        <v>0.3503123475955936</v>
      </c>
      <c r="AA46" s="71">
        <f>Y46-$C46</f>
        <v>0</v>
      </c>
      <c r="AB46" s="73">
        <f>ROUND((Z46-$D46)*100,2)</f>
        <v>0</v>
      </c>
      <c r="AC46" s="72">
        <f>(Y46-$C46)/$C46</f>
        <v>0</v>
      </c>
      <c r="AD46" s="107">
        <v>3761.73</v>
      </c>
      <c r="AE46" s="80">
        <f>AD46/$B$42</f>
        <v>0.35010945195840826</v>
      </c>
      <c r="AF46" s="79">
        <f>AD46-$C46</f>
        <v>-2.1799999999998363</v>
      </c>
      <c r="AG46" s="81">
        <f>ROUND((AE46-$D46)*100,2)</f>
        <v>-0.02</v>
      </c>
      <c r="AH46" s="108">
        <f>(AD46-$C46)/$C46</f>
        <v>-5.7918494331687964E-4</v>
      </c>
    </row>
    <row r="47" spans="1:34" ht="14.25" customHeight="1" x14ac:dyDescent="0.3">
      <c r="A47" s="472" t="s">
        <v>78</v>
      </c>
      <c r="B47" s="472"/>
      <c r="C47" s="472"/>
      <c r="D47" s="472"/>
      <c r="E47" s="472"/>
      <c r="F47" s="472"/>
      <c r="G47" s="472"/>
      <c r="H47" s="472"/>
      <c r="I47" s="472"/>
    </row>
    <row r="48" spans="1:34" ht="28.5" customHeight="1" x14ac:dyDescent="0.3">
      <c r="A48" s="472" t="s">
        <v>84</v>
      </c>
      <c r="B48" s="472"/>
      <c r="C48" s="472"/>
      <c r="D48" s="472"/>
      <c r="E48" s="472"/>
      <c r="F48" s="472"/>
      <c r="G48" s="472"/>
      <c r="H48" s="472"/>
      <c r="I48" s="472"/>
    </row>
    <row r="49" spans="3:3" x14ac:dyDescent="0.3">
      <c r="C49" s="10"/>
    </row>
    <row r="50" spans="3:3" x14ac:dyDescent="0.3">
      <c r="C50" s="10"/>
    </row>
    <row r="51" spans="3:3" x14ac:dyDescent="0.3">
      <c r="C51" s="10"/>
    </row>
    <row r="52" spans="3:3" x14ac:dyDescent="0.3">
      <c r="C52" s="10"/>
    </row>
  </sheetData>
  <mergeCells count="9">
    <mergeCell ref="T5:X6"/>
    <mergeCell ref="Y5:AC6"/>
    <mergeCell ref="AD5:AH6"/>
    <mergeCell ref="A47:I47"/>
    <mergeCell ref="A48:I48"/>
    <mergeCell ref="E5:I6"/>
    <mergeCell ref="J5:N6"/>
    <mergeCell ref="O5:S6"/>
    <mergeCell ref="B5:D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AH64"/>
  <sheetViews>
    <sheetView zoomScale="70" zoomScaleNormal="70" workbookViewId="0">
      <pane xSplit="1" ySplit="8" topLeftCell="B9" activePane="bottomRight" state="frozen"/>
      <selection pane="topRight" activeCell="B1" sqref="B1"/>
      <selection pane="bottomLeft" activeCell="A8" sqref="A8"/>
      <selection pane="bottomRight" activeCell="C1" sqref="C1"/>
    </sheetView>
  </sheetViews>
  <sheetFormatPr defaultColWidth="9.1796875" defaultRowHeight="13" x14ac:dyDescent="0.3"/>
  <cols>
    <col min="1" max="1" width="52.453125" style="1" customWidth="1"/>
    <col min="2" max="9" width="15.7265625" style="9" customWidth="1"/>
    <col min="10" max="34" width="15.7265625" style="1" customWidth="1"/>
    <col min="35" max="16384" width="9.1796875" style="1"/>
  </cols>
  <sheetData>
    <row r="1" spans="1:34" s="16" customFormat="1" x14ac:dyDescent="0.3">
      <c r="A1" s="14" t="s">
        <v>72</v>
      </c>
      <c r="B1" s="15"/>
      <c r="C1" s="11"/>
      <c r="D1" s="11"/>
      <c r="E1" s="11"/>
      <c r="F1" s="11"/>
      <c r="G1" s="11"/>
      <c r="H1" s="11"/>
      <c r="I1" s="11"/>
    </row>
    <row r="2" spans="1:34" s="16" customFormat="1" x14ac:dyDescent="0.3">
      <c r="A2" s="14" t="s">
        <v>155</v>
      </c>
      <c r="B2" s="15"/>
      <c r="C2" s="11"/>
      <c r="D2" s="11"/>
      <c r="E2" s="11"/>
      <c r="F2" s="11"/>
      <c r="G2" s="11"/>
      <c r="H2" s="11"/>
      <c r="I2" s="11"/>
    </row>
    <row r="3" spans="1:34" s="16" customFormat="1" x14ac:dyDescent="0.3">
      <c r="A3" s="20" t="s">
        <v>125</v>
      </c>
      <c r="B3" s="15"/>
      <c r="C3" s="11"/>
      <c r="D3" s="11"/>
      <c r="E3" s="11"/>
      <c r="F3" s="11"/>
      <c r="G3" s="11"/>
      <c r="H3" s="11"/>
      <c r="I3" s="11"/>
    </row>
    <row r="4" spans="1:34" s="16" customFormat="1" x14ac:dyDescent="0.3">
      <c r="A4" s="18" t="s">
        <v>126</v>
      </c>
      <c r="B4" s="15"/>
      <c r="C4" s="11"/>
      <c r="D4" s="11"/>
      <c r="E4" s="11"/>
      <c r="F4" s="11"/>
      <c r="G4" s="11"/>
      <c r="H4" s="11"/>
      <c r="I4" s="11"/>
    </row>
    <row r="5" spans="1:34" s="16" customFormat="1" x14ac:dyDescent="0.3">
      <c r="A5" s="16" t="s">
        <v>104</v>
      </c>
      <c r="B5" s="15"/>
      <c r="C5" s="11"/>
      <c r="D5" s="11"/>
      <c r="E5" s="11"/>
      <c r="F5" s="11"/>
      <c r="G5" s="11"/>
      <c r="H5" s="11"/>
      <c r="I5" s="11"/>
    </row>
    <row r="6" spans="1:34" s="16" customFormat="1" ht="14.5" customHeight="1" x14ac:dyDescent="0.3">
      <c r="B6" s="453" t="s">
        <v>144</v>
      </c>
      <c r="C6" s="453"/>
      <c r="D6" s="453"/>
      <c r="E6" s="492" t="s">
        <v>145</v>
      </c>
      <c r="F6" s="454"/>
      <c r="G6" s="454"/>
      <c r="H6" s="454"/>
      <c r="I6" s="493"/>
      <c r="J6" s="455" t="s">
        <v>146</v>
      </c>
      <c r="K6" s="455"/>
      <c r="L6" s="455"/>
      <c r="M6" s="455"/>
      <c r="N6" s="455"/>
      <c r="O6" s="494" t="s">
        <v>147</v>
      </c>
      <c r="P6" s="456"/>
      <c r="Q6" s="456"/>
      <c r="R6" s="456"/>
      <c r="S6" s="495"/>
      <c r="T6" s="457" t="s">
        <v>148</v>
      </c>
      <c r="U6" s="457"/>
      <c r="V6" s="457"/>
      <c r="W6" s="457"/>
      <c r="X6" s="457"/>
      <c r="Y6" s="489" t="s">
        <v>149</v>
      </c>
      <c r="Z6" s="452"/>
      <c r="AA6" s="452"/>
      <c r="AB6" s="452"/>
      <c r="AC6" s="490"/>
      <c r="AD6" s="491" t="s">
        <v>150</v>
      </c>
      <c r="AE6" s="491"/>
      <c r="AF6" s="491"/>
      <c r="AG6" s="491"/>
      <c r="AH6" s="491"/>
    </row>
    <row r="7" spans="1:34" s="16" customFormat="1" ht="13.5" customHeight="1" x14ac:dyDescent="0.3">
      <c r="B7" s="453"/>
      <c r="C7" s="453"/>
      <c r="D7" s="453"/>
      <c r="E7" s="492"/>
      <c r="F7" s="454"/>
      <c r="G7" s="454"/>
      <c r="H7" s="454"/>
      <c r="I7" s="493"/>
      <c r="J7" s="455"/>
      <c r="K7" s="455"/>
      <c r="L7" s="455"/>
      <c r="M7" s="455"/>
      <c r="N7" s="455"/>
      <c r="O7" s="494"/>
      <c r="P7" s="456"/>
      <c r="Q7" s="456"/>
      <c r="R7" s="456"/>
      <c r="S7" s="495"/>
      <c r="T7" s="457"/>
      <c r="U7" s="457"/>
      <c r="V7" s="457"/>
      <c r="W7" s="457"/>
      <c r="X7" s="457"/>
      <c r="Y7" s="489"/>
      <c r="Z7" s="452"/>
      <c r="AA7" s="452"/>
      <c r="AB7" s="452"/>
      <c r="AC7" s="490"/>
      <c r="AD7" s="491"/>
      <c r="AE7" s="491"/>
      <c r="AF7" s="491"/>
      <c r="AG7" s="491"/>
      <c r="AH7" s="491"/>
    </row>
    <row r="8" spans="1:34" s="16" customFormat="1" ht="59" customHeight="1" x14ac:dyDescent="0.3">
      <c r="A8" s="312"/>
      <c r="B8" s="313" t="s">
        <v>65</v>
      </c>
      <c r="C8" s="314" t="s">
        <v>92</v>
      </c>
      <c r="D8" s="315" t="s">
        <v>91</v>
      </c>
      <c r="E8" s="386" t="s">
        <v>93</v>
      </c>
      <c r="F8" s="386" t="s">
        <v>90</v>
      </c>
      <c r="G8" s="386" t="s">
        <v>66</v>
      </c>
      <c r="H8" s="386" t="s">
        <v>67</v>
      </c>
      <c r="I8" s="386" t="s">
        <v>70</v>
      </c>
      <c r="J8" s="401" t="s">
        <v>93</v>
      </c>
      <c r="K8" s="402" t="s">
        <v>90</v>
      </c>
      <c r="L8" s="402" t="s">
        <v>66</v>
      </c>
      <c r="M8" s="402" t="s">
        <v>67</v>
      </c>
      <c r="N8" s="403" t="s">
        <v>70</v>
      </c>
      <c r="O8" s="317" t="s">
        <v>93</v>
      </c>
      <c r="P8" s="317" t="s">
        <v>90</v>
      </c>
      <c r="Q8" s="317" t="s">
        <v>66</v>
      </c>
      <c r="R8" s="317" t="s">
        <v>67</v>
      </c>
      <c r="S8" s="317" t="s">
        <v>70</v>
      </c>
      <c r="T8" s="318" t="s">
        <v>93</v>
      </c>
      <c r="U8" s="319" t="s">
        <v>90</v>
      </c>
      <c r="V8" s="319" t="s">
        <v>66</v>
      </c>
      <c r="W8" s="319" t="s">
        <v>67</v>
      </c>
      <c r="X8" s="320" t="s">
        <v>70</v>
      </c>
      <c r="Y8" s="323" t="s">
        <v>93</v>
      </c>
      <c r="Z8" s="323" t="s">
        <v>90</v>
      </c>
      <c r="AA8" s="323" t="s">
        <v>66</v>
      </c>
      <c r="AB8" s="323" t="s">
        <v>67</v>
      </c>
      <c r="AC8" s="323" t="s">
        <v>70</v>
      </c>
      <c r="AD8" s="330" t="s">
        <v>93</v>
      </c>
      <c r="AE8" s="321" t="s">
        <v>90</v>
      </c>
      <c r="AF8" s="321" t="s">
        <v>66</v>
      </c>
      <c r="AG8" s="321" t="s">
        <v>67</v>
      </c>
      <c r="AH8" s="331" t="s">
        <v>70</v>
      </c>
    </row>
    <row r="9" spans="1:34" ht="14.5" x14ac:dyDescent="0.3">
      <c r="A9" s="1" t="s">
        <v>58</v>
      </c>
      <c r="B9" s="43">
        <v>18879.900000000001</v>
      </c>
      <c r="C9" s="50"/>
      <c r="D9" s="104"/>
      <c r="E9" s="367"/>
      <c r="F9" s="374"/>
      <c r="G9" s="367"/>
      <c r="H9" s="400"/>
      <c r="I9" s="376"/>
      <c r="J9" s="35"/>
      <c r="K9" s="381"/>
      <c r="L9" s="32"/>
      <c r="M9" s="404"/>
      <c r="N9" s="383"/>
      <c r="O9" s="99"/>
      <c r="P9" s="52"/>
      <c r="Q9" s="51"/>
      <c r="R9" s="174"/>
      <c r="S9" s="52"/>
      <c r="T9" s="175"/>
      <c r="U9" s="55"/>
      <c r="V9" s="54"/>
      <c r="W9" s="176"/>
      <c r="X9" s="177"/>
      <c r="Y9" s="183"/>
      <c r="Z9" s="184"/>
      <c r="AA9" s="183"/>
      <c r="AB9" s="185"/>
      <c r="AC9" s="184"/>
      <c r="AD9" s="178"/>
      <c r="AE9" s="179"/>
      <c r="AF9" s="180"/>
      <c r="AG9" s="181"/>
      <c r="AH9" s="182"/>
    </row>
    <row r="10" spans="1:34" ht="14.5" x14ac:dyDescent="0.3">
      <c r="A10" s="6" t="s">
        <v>59</v>
      </c>
      <c r="B10" s="45"/>
      <c r="C10" s="57"/>
      <c r="D10" s="106"/>
      <c r="E10" s="373"/>
      <c r="F10" s="379"/>
      <c r="G10" s="373"/>
      <c r="H10" s="380"/>
      <c r="I10" s="378"/>
      <c r="J10" s="36"/>
      <c r="K10" s="154"/>
      <c r="L10" s="31"/>
      <c r="M10" s="148"/>
      <c r="N10" s="384"/>
      <c r="O10" s="101"/>
      <c r="P10" s="60"/>
      <c r="Q10" s="66"/>
      <c r="R10" s="59"/>
      <c r="S10" s="102"/>
      <c r="T10" s="25"/>
      <c r="U10" s="63"/>
      <c r="V10" s="68"/>
      <c r="W10" s="62"/>
      <c r="X10" s="138"/>
      <c r="Y10" s="224"/>
      <c r="Z10" s="129"/>
      <c r="AA10" s="128"/>
      <c r="AB10" s="135"/>
      <c r="AC10" s="129"/>
      <c r="AD10" s="141"/>
      <c r="AE10" s="126"/>
      <c r="AF10" s="125"/>
      <c r="AG10" s="133"/>
      <c r="AH10" s="140"/>
    </row>
    <row r="11" spans="1:34" x14ac:dyDescent="0.3">
      <c r="A11" s="4" t="s">
        <v>16</v>
      </c>
      <c r="B11" s="47">
        <v>1627.8</v>
      </c>
      <c r="C11" s="65"/>
      <c r="D11" s="106"/>
      <c r="E11" s="373"/>
      <c r="F11" s="379"/>
      <c r="G11" s="373"/>
      <c r="H11" s="387"/>
      <c r="I11" s="378"/>
      <c r="J11" s="34"/>
      <c r="K11" s="154"/>
      <c r="L11" s="31"/>
      <c r="M11" s="405"/>
      <c r="N11" s="384"/>
      <c r="O11" s="103"/>
      <c r="P11" s="60"/>
      <c r="Q11" s="66"/>
      <c r="R11" s="121"/>
      <c r="S11" s="102"/>
      <c r="T11" s="26"/>
      <c r="U11" s="63"/>
      <c r="V11" s="68"/>
      <c r="W11" s="122"/>
      <c r="X11" s="138"/>
      <c r="Y11" s="251"/>
      <c r="Z11" s="129"/>
      <c r="AA11" s="128"/>
      <c r="AB11" s="130"/>
      <c r="AC11" s="131"/>
      <c r="AD11" s="125"/>
      <c r="AE11" s="126"/>
      <c r="AF11" s="125"/>
      <c r="AG11" s="127"/>
      <c r="AH11" s="140"/>
    </row>
    <row r="12" spans="1:34" x14ac:dyDescent="0.3">
      <c r="A12" s="7" t="s">
        <v>0</v>
      </c>
      <c r="B12" s="47"/>
      <c r="C12" s="65">
        <v>95.665000000000006</v>
      </c>
      <c r="D12" s="106">
        <f>C12/$B$11</f>
        <v>5.8769504853176072E-2</v>
      </c>
      <c r="E12" s="371">
        <v>95.665000000000006</v>
      </c>
      <c r="F12" s="379">
        <f>E12/$B$11</f>
        <v>5.8769504853176072E-2</v>
      </c>
      <c r="G12" s="373">
        <f>E12-$C12</f>
        <v>0</v>
      </c>
      <c r="H12" s="380">
        <f>ROUND((F12-$D12)*100,2)</f>
        <v>0</v>
      </c>
      <c r="I12" s="378">
        <f>(E12-$C12)/$C12</f>
        <v>0</v>
      </c>
      <c r="J12" s="34">
        <v>94.037999999999997</v>
      </c>
      <c r="K12" s="154">
        <f>J12/$B$11</f>
        <v>5.7769996314043497E-2</v>
      </c>
      <c r="L12" s="31">
        <f>J12-$C12</f>
        <v>-1.6270000000000095</v>
      </c>
      <c r="M12" s="385">
        <f>ROUND((K12-$D12)*100,2)</f>
        <v>-0.1</v>
      </c>
      <c r="N12" s="384">
        <f>(J12-$C12)/$C12</f>
        <v>-1.7007264934929277E-2</v>
      </c>
      <c r="O12" s="103">
        <v>93.376000000000005</v>
      </c>
      <c r="P12" s="60">
        <f>O12/$B$11</f>
        <v>5.736331244624647E-2</v>
      </c>
      <c r="Q12" s="66">
        <f>O12-$C12</f>
        <v>-2.2890000000000015</v>
      </c>
      <c r="R12" s="67">
        <f>ROUND((P12-$D12)*100,2)</f>
        <v>-0.14000000000000001</v>
      </c>
      <c r="S12" s="102">
        <f>(O12-$C12)/$C12</f>
        <v>-2.3927246119270384E-2</v>
      </c>
      <c r="T12" s="26">
        <v>89.563000000000002</v>
      </c>
      <c r="U12" s="63">
        <f>T12/$B$11</f>
        <v>5.5020887086865714E-2</v>
      </c>
      <c r="V12" s="68">
        <f>T12-$C12</f>
        <v>-6.1020000000000039</v>
      </c>
      <c r="W12" s="69">
        <f>ROUND((U12-$D12)*100,2)</f>
        <v>-0.37</v>
      </c>
      <c r="X12" s="138">
        <f>(T12-$C12)/$C12</f>
        <v>-6.3785083363821701E-2</v>
      </c>
      <c r="Y12" s="251">
        <v>95.665000000000006</v>
      </c>
      <c r="Z12" s="129">
        <f>Y12/$B$11</f>
        <v>5.8769504853176072E-2</v>
      </c>
      <c r="AA12" s="128">
        <f>Y12-$C12</f>
        <v>0</v>
      </c>
      <c r="AB12" s="137">
        <f>ROUND((Z12-$D12)*100,2)</f>
        <v>0</v>
      </c>
      <c r="AC12" s="131">
        <f>(Y12-$C12)/$C12</f>
        <v>0</v>
      </c>
      <c r="AD12" s="125">
        <v>94.634</v>
      </c>
      <c r="AE12" s="126">
        <f>AD12/$B$11</f>
        <v>5.8136134660277679E-2</v>
      </c>
      <c r="AF12" s="125">
        <f>AD12-$C12</f>
        <v>-1.0310000000000059</v>
      </c>
      <c r="AG12" s="136">
        <f>ROUND((AE12-$D12)*100,2)</f>
        <v>-0.06</v>
      </c>
      <c r="AH12" s="140">
        <f>(AD12-$C12)/$C12</f>
        <v>-1.0777191240265572E-2</v>
      </c>
    </row>
    <row r="13" spans="1:34" x14ac:dyDescent="0.3">
      <c r="A13" s="7" t="s">
        <v>1</v>
      </c>
      <c r="B13" s="47"/>
      <c r="C13" s="65">
        <v>328.16</v>
      </c>
      <c r="D13" s="106">
        <f t="shared" ref="D13:D15" si="0">C13/$B$11</f>
        <v>0.20159724781914243</v>
      </c>
      <c r="E13" s="371">
        <v>320.62700000000001</v>
      </c>
      <c r="F13" s="379">
        <f>E13/$B$11</f>
        <v>0.19696952942621945</v>
      </c>
      <c r="G13" s="373">
        <f>E13-$C13</f>
        <v>-7.5330000000000155</v>
      </c>
      <c r="H13" s="380">
        <f>ROUND((F13-$D13)*100,2)</f>
        <v>-0.46</v>
      </c>
      <c r="I13" s="378">
        <f>(E13-$C13)/$C13</f>
        <v>-2.29552657240371E-2</v>
      </c>
      <c r="J13" s="34">
        <v>320.26600000000002</v>
      </c>
      <c r="K13" s="154">
        <f>J13/$B$11</f>
        <v>0.19674775770979239</v>
      </c>
      <c r="L13" s="31">
        <f>J13-$C13</f>
        <v>-7.8940000000000055</v>
      </c>
      <c r="M13" s="385">
        <f>ROUND((K13-$D13)*100,2)</f>
        <v>-0.48</v>
      </c>
      <c r="N13" s="384">
        <f>(J13-$C13)/$C13</f>
        <v>-2.4055338859093139E-2</v>
      </c>
      <c r="O13" s="103">
        <v>305.93799999999999</v>
      </c>
      <c r="P13" s="60">
        <f>O13/$B$11</f>
        <v>0.18794569357414917</v>
      </c>
      <c r="Q13" s="66">
        <f>O13-$C13</f>
        <v>-22.222000000000037</v>
      </c>
      <c r="R13" s="67">
        <f>ROUND((P13-$D13)*100,2)</f>
        <v>-1.37</v>
      </c>
      <c r="S13" s="102">
        <f>(O13-$C13)/$C13</f>
        <v>-6.7716967333008402E-2</v>
      </c>
      <c r="T13" s="26">
        <v>300.62900000000002</v>
      </c>
      <c r="U13" s="63">
        <f>T13/$B$11</f>
        <v>0.18468423639267725</v>
      </c>
      <c r="V13" s="68">
        <f>T13-$C13</f>
        <v>-27.531000000000006</v>
      </c>
      <c r="W13" s="69">
        <f>ROUND((U13-$D13)*100,2)</f>
        <v>-1.69</v>
      </c>
      <c r="X13" s="138">
        <f>(T13-$C13)/$C13</f>
        <v>-8.3895051194539258E-2</v>
      </c>
      <c r="Y13" s="251">
        <v>328.16</v>
      </c>
      <c r="Z13" s="129">
        <f>Y13/$B$11</f>
        <v>0.20159724781914243</v>
      </c>
      <c r="AA13" s="128">
        <f>Y13-$C13</f>
        <v>0</v>
      </c>
      <c r="AB13" s="137">
        <f>ROUND((Z13-$D13)*100,2)</f>
        <v>0</v>
      </c>
      <c r="AC13" s="131">
        <f>(Y13-$C13)/$C13</f>
        <v>0</v>
      </c>
      <c r="AD13" s="125">
        <v>328.16</v>
      </c>
      <c r="AE13" s="126">
        <f>AD13/$B$11</f>
        <v>0.20159724781914243</v>
      </c>
      <c r="AF13" s="125">
        <f>AD13-$C13</f>
        <v>0</v>
      </c>
      <c r="AG13" s="136">
        <f>ROUND((AE13-$D13)*100,2)</f>
        <v>0</v>
      </c>
      <c r="AH13" s="140">
        <f>(AD13-$C13)/$C13</f>
        <v>0</v>
      </c>
    </row>
    <row r="14" spans="1:34" x14ac:dyDescent="0.3">
      <c r="A14" s="7" t="s">
        <v>2</v>
      </c>
      <c r="B14" s="47"/>
      <c r="C14" s="65">
        <v>659.56100000000004</v>
      </c>
      <c r="D14" s="106">
        <f t="shared" si="0"/>
        <v>0.40518552647745426</v>
      </c>
      <c r="E14" s="371">
        <v>656.64700000000005</v>
      </c>
      <c r="F14" s="379">
        <f>E14/$B$11</f>
        <v>0.40339538026784622</v>
      </c>
      <c r="G14" s="373">
        <f>E14-$C14</f>
        <v>-2.9139999999999873</v>
      </c>
      <c r="H14" s="380">
        <f>ROUND((F14-$D14)*100,2)</f>
        <v>-0.18</v>
      </c>
      <c r="I14" s="378">
        <f>(E14-$C14)/$C14</f>
        <v>-4.4180902145517812E-3</v>
      </c>
      <c r="J14" s="34">
        <v>656.64700000000005</v>
      </c>
      <c r="K14" s="154">
        <f>J14/$B$11</f>
        <v>0.40339538026784622</v>
      </c>
      <c r="L14" s="31">
        <f>J14-$C14</f>
        <v>-2.9139999999999873</v>
      </c>
      <c r="M14" s="385">
        <f>ROUND((K14-$D14)*100,2)</f>
        <v>-0.18</v>
      </c>
      <c r="N14" s="384">
        <f>(J14-$C14)/$C14</f>
        <v>-4.4180902145517812E-3</v>
      </c>
      <c r="O14" s="103">
        <v>650.42700000000002</v>
      </c>
      <c r="P14" s="60">
        <f>O14/$B$11</f>
        <v>0.39957427202359014</v>
      </c>
      <c r="Q14" s="66">
        <f>O14-$C14</f>
        <v>-9.1340000000000146</v>
      </c>
      <c r="R14" s="67">
        <f>ROUND((P14-$D14)*100,2)</f>
        <v>-0.56000000000000005</v>
      </c>
      <c r="S14" s="102">
        <f>(O14-$C14)/$C14</f>
        <v>-1.3848605360232054E-2</v>
      </c>
      <c r="T14" s="26">
        <v>649.41999999999996</v>
      </c>
      <c r="U14" s="63">
        <f>T14/$B$11</f>
        <v>0.3989556456567146</v>
      </c>
      <c r="V14" s="68">
        <f>T14-$C14</f>
        <v>-10.141000000000076</v>
      </c>
      <c r="W14" s="69">
        <f>ROUND((U14-$D14)*100,2)</f>
        <v>-0.62</v>
      </c>
      <c r="X14" s="138">
        <f>(T14-$C14)/$C14</f>
        <v>-1.5375378471437936E-2</v>
      </c>
      <c r="Y14" s="251">
        <v>659.56100000000004</v>
      </c>
      <c r="Z14" s="129">
        <f>Y14/$B$11</f>
        <v>0.40518552647745426</v>
      </c>
      <c r="AA14" s="128">
        <f>Y14-$C14</f>
        <v>0</v>
      </c>
      <c r="AB14" s="137">
        <f>ROUND((Z14-$D14)*100,2)</f>
        <v>0</v>
      </c>
      <c r="AC14" s="131">
        <f>(Y14-$C14)/$C14</f>
        <v>0</v>
      </c>
      <c r="AD14" s="125">
        <v>659.56100000000004</v>
      </c>
      <c r="AE14" s="126">
        <f>AD14/$B$11</f>
        <v>0.40518552647745426</v>
      </c>
      <c r="AF14" s="125">
        <f>AD14-$C14</f>
        <v>0</v>
      </c>
      <c r="AG14" s="136">
        <f>ROUND((AE14-$D14)*100,2)</f>
        <v>0</v>
      </c>
      <c r="AH14" s="140">
        <f>(AD14-$C14)/$C14</f>
        <v>0</v>
      </c>
    </row>
    <row r="15" spans="1:34" x14ac:dyDescent="0.3">
      <c r="A15" s="7" t="s">
        <v>3</v>
      </c>
      <c r="B15" s="47"/>
      <c r="C15" s="65">
        <v>857.02800000000002</v>
      </c>
      <c r="D15" s="106">
        <f t="shared" si="0"/>
        <v>0.52649465536306672</v>
      </c>
      <c r="E15" s="371">
        <v>856.38900000000001</v>
      </c>
      <c r="F15" s="379">
        <f>E15/$B$11</f>
        <v>0.52610210099520827</v>
      </c>
      <c r="G15" s="373">
        <f>E15-$C15</f>
        <v>-0.63900000000001</v>
      </c>
      <c r="H15" s="380">
        <f>ROUND((F15-$D15)*100,2)</f>
        <v>-0.04</v>
      </c>
      <c r="I15" s="378">
        <f>(E15-$C15)/$C15</f>
        <v>-7.455999103880037E-4</v>
      </c>
      <c r="J15" s="34">
        <v>856.08699999999999</v>
      </c>
      <c r="K15" s="154">
        <f>J15/$B$11</f>
        <v>0.52591657451775398</v>
      </c>
      <c r="L15" s="31">
        <f>J15-$C15</f>
        <v>-0.94100000000003092</v>
      </c>
      <c r="M15" s="385">
        <f>ROUND((K15-$D15)*100,2)</f>
        <v>-0.06</v>
      </c>
      <c r="N15" s="384">
        <f>(J15-$C15)/$C15</f>
        <v>-1.0979804627153733E-3</v>
      </c>
      <c r="O15" s="103">
        <v>855.58799999999997</v>
      </c>
      <c r="P15" s="60">
        <f>O15/$B$11</f>
        <v>0.52561002580169558</v>
      </c>
      <c r="Q15" s="66">
        <f>O15-$C15</f>
        <v>-1.4400000000000546</v>
      </c>
      <c r="R15" s="67">
        <f>ROUND((P15-$D15)*100,2)</f>
        <v>-0.09</v>
      </c>
      <c r="S15" s="102">
        <f>(O15-$C15)/$C15</f>
        <v>-1.6802251501701864E-3</v>
      </c>
      <c r="T15" s="26">
        <v>855.28599999999994</v>
      </c>
      <c r="U15" s="63">
        <f>T15/$B$11</f>
        <v>0.52542449932424129</v>
      </c>
      <c r="V15" s="68">
        <f>T15-$C15</f>
        <v>-1.7420000000000755</v>
      </c>
      <c r="W15" s="69">
        <f>ROUND((U15-$D15)*100,2)</f>
        <v>-0.11</v>
      </c>
      <c r="X15" s="138">
        <f>(T15-$C15)/$C15</f>
        <v>-2.032605702497556E-3</v>
      </c>
      <c r="Y15" s="251">
        <v>857.02800000000002</v>
      </c>
      <c r="Z15" s="129">
        <f>Y15/$B$11</f>
        <v>0.52649465536306672</v>
      </c>
      <c r="AA15" s="128">
        <f>Y15-$C15</f>
        <v>0</v>
      </c>
      <c r="AB15" s="137">
        <f>ROUND((Z15-$D15)*100,2)</f>
        <v>0</v>
      </c>
      <c r="AC15" s="131">
        <f>(Y15-$C15)/$C15</f>
        <v>0</v>
      </c>
      <c r="AD15" s="125">
        <v>856.82799999999997</v>
      </c>
      <c r="AE15" s="126">
        <f>AD15/$B$11</f>
        <v>0.52637179014620961</v>
      </c>
      <c r="AF15" s="125">
        <f>AD15-$C15</f>
        <v>-0.20000000000004547</v>
      </c>
      <c r="AG15" s="136">
        <f>ROUND((AE15-$D15)*100,2)</f>
        <v>-0.01</v>
      </c>
      <c r="AH15" s="140">
        <f>(AD15-$C15)/$C15</f>
        <v>-2.3336460419034788E-4</v>
      </c>
    </row>
    <row r="16" spans="1:34" x14ac:dyDescent="0.3">
      <c r="A16" s="4" t="s">
        <v>15</v>
      </c>
      <c r="B16" s="47">
        <v>2625.71</v>
      </c>
      <c r="C16" s="65"/>
      <c r="D16" s="106"/>
      <c r="E16" s="371"/>
      <c r="F16" s="379"/>
      <c r="G16" s="373"/>
      <c r="H16" s="387"/>
      <c r="I16" s="378"/>
      <c r="J16" s="34"/>
      <c r="K16" s="154"/>
      <c r="L16" s="31"/>
      <c r="M16" s="405"/>
      <c r="N16" s="384"/>
      <c r="O16" s="103"/>
      <c r="P16" s="60"/>
      <c r="Q16" s="66"/>
      <c r="R16" s="121"/>
      <c r="S16" s="102"/>
      <c r="T16" s="26"/>
      <c r="U16" s="63"/>
      <c r="V16" s="68"/>
      <c r="W16" s="122"/>
      <c r="X16" s="138"/>
      <c r="Y16" s="251"/>
      <c r="Z16" s="129"/>
      <c r="AA16" s="128"/>
      <c r="AB16" s="130"/>
      <c r="AC16" s="131"/>
      <c r="AD16" s="125"/>
      <c r="AE16" s="126"/>
      <c r="AF16" s="125"/>
      <c r="AG16" s="127"/>
      <c r="AH16" s="140"/>
    </row>
    <row r="17" spans="1:34" x14ac:dyDescent="0.3">
      <c r="A17" s="7" t="s">
        <v>0</v>
      </c>
      <c r="B17" s="47"/>
      <c r="C17" s="65">
        <v>109.325</v>
      </c>
      <c r="D17" s="106">
        <f>C17/$B$16</f>
        <v>4.163635740428303E-2</v>
      </c>
      <c r="E17" s="371">
        <v>109.325</v>
      </c>
      <c r="F17" s="379">
        <f>E17/$B$16</f>
        <v>4.163635740428303E-2</v>
      </c>
      <c r="G17" s="373">
        <f>E17-$C17</f>
        <v>0</v>
      </c>
      <c r="H17" s="380">
        <f>ROUND((F17-$D17)*100,2)</f>
        <v>0</v>
      </c>
      <c r="I17" s="378">
        <f>(E17-$C17)/$C17</f>
        <v>0</v>
      </c>
      <c r="J17" s="34">
        <v>107.595</v>
      </c>
      <c r="K17" s="154">
        <f>J17/$B$16</f>
        <v>4.0977487993723603E-2</v>
      </c>
      <c r="L17" s="31">
        <f>J17-$C17</f>
        <v>-1.730000000000004</v>
      </c>
      <c r="M17" s="385">
        <f>ROUND((K17-$D17)*100,2)</f>
        <v>-7.0000000000000007E-2</v>
      </c>
      <c r="N17" s="384">
        <f>(J17-$C17)/$C17</f>
        <v>-1.5824376857992262E-2</v>
      </c>
      <c r="O17" s="103">
        <v>106.774</v>
      </c>
      <c r="P17" s="60">
        <f>O17/$B$16</f>
        <v>4.0664810660735573E-2</v>
      </c>
      <c r="Q17" s="66">
        <f>O17-$C17</f>
        <v>-2.5510000000000019</v>
      </c>
      <c r="R17" s="67">
        <f>ROUND((P17-$D17)*100,2)</f>
        <v>-0.1</v>
      </c>
      <c r="S17" s="102">
        <f>(O17-$C17)/$C17</f>
        <v>-2.3334095586553871E-2</v>
      </c>
      <c r="T17" s="26">
        <v>105.044</v>
      </c>
      <c r="U17" s="63">
        <f>T17/$B$16</f>
        <v>4.000594125017614E-2</v>
      </c>
      <c r="V17" s="68">
        <f>T17-$C17</f>
        <v>-4.2810000000000059</v>
      </c>
      <c r="W17" s="69">
        <f>ROUND((U17-$D17)*100,2)</f>
        <v>-0.16</v>
      </c>
      <c r="X17" s="138">
        <f>(T17-$C17)/$C17</f>
        <v>-3.9158472444546129E-2</v>
      </c>
      <c r="Y17" s="251">
        <v>109.325</v>
      </c>
      <c r="Z17" s="129">
        <f>Y17/$B$16</f>
        <v>4.163635740428303E-2</v>
      </c>
      <c r="AA17" s="128">
        <f>Y17-$C17</f>
        <v>0</v>
      </c>
      <c r="AB17" s="137">
        <f>ROUND((Z17-$D17)*100,2)</f>
        <v>0</v>
      </c>
      <c r="AC17" s="131">
        <f>(Y17-$C17)/$C17</f>
        <v>0</v>
      </c>
      <c r="AD17" s="125">
        <v>107.595</v>
      </c>
      <c r="AE17" s="126">
        <f>AD17/$B$16</f>
        <v>4.0977487993723603E-2</v>
      </c>
      <c r="AF17" s="125">
        <f>AD17-$C17</f>
        <v>-1.730000000000004</v>
      </c>
      <c r="AG17" s="136">
        <f>ROUND((AE17-$D17)*100,2)</f>
        <v>-7.0000000000000007E-2</v>
      </c>
      <c r="AH17" s="140">
        <f>(AD17-$C17)/$C17</f>
        <v>-1.5824376857992262E-2</v>
      </c>
    </row>
    <row r="18" spans="1:34" x14ac:dyDescent="0.3">
      <c r="A18" s="7" t="s">
        <v>1</v>
      </c>
      <c r="B18" s="47"/>
      <c r="C18" s="65">
        <v>437.81700000000001</v>
      </c>
      <c r="D18" s="106">
        <f t="shared" ref="D18:D20" si="1">C18/$B$16</f>
        <v>0.16674232874155942</v>
      </c>
      <c r="E18" s="371">
        <v>433.92</v>
      </c>
      <c r="F18" s="379">
        <f>E18/$B$16</f>
        <v>0.16525815874563451</v>
      </c>
      <c r="G18" s="373">
        <f>E18-$C18</f>
        <v>-3.8969999999999914</v>
      </c>
      <c r="H18" s="380">
        <f>ROUND((F18-$D18)*100,2)</f>
        <v>-0.15</v>
      </c>
      <c r="I18" s="378">
        <f>(E18-$C18)/$C18</f>
        <v>-8.9009791762311458E-3</v>
      </c>
      <c r="J18" s="34">
        <v>431.90600000000001</v>
      </c>
      <c r="K18" s="154">
        <f>J18/$B$16</f>
        <v>0.16449112811391967</v>
      </c>
      <c r="L18" s="31">
        <f>J18-$C18</f>
        <v>-5.9110000000000014</v>
      </c>
      <c r="M18" s="385">
        <f>ROUND((K18-$D18)*100,2)</f>
        <v>-0.23</v>
      </c>
      <c r="N18" s="384">
        <f>(J18-$C18)/$C18</f>
        <v>-1.3501074649910811E-2</v>
      </c>
      <c r="O18" s="103">
        <v>414.12900000000002</v>
      </c>
      <c r="P18" s="60">
        <f>O18/$B$16</f>
        <v>0.1577207688587087</v>
      </c>
      <c r="Q18" s="66">
        <f>O18-$C18</f>
        <v>-23.687999999999988</v>
      </c>
      <c r="R18" s="67">
        <f>ROUND((P18-$D18)*100,2)</f>
        <v>-0.9</v>
      </c>
      <c r="S18" s="102">
        <f>(O18-$C18)/$C18</f>
        <v>-5.4104797209793103E-2</v>
      </c>
      <c r="T18" s="26">
        <v>411.73599999999999</v>
      </c>
      <c r="U18" s="63">
        <f>T18/$B$16</f>
        <v>0.15680939631566318</v>
      </c>
      <c r="V18" s="68">
        <f>T18-$C18</f>
        <v>-26.081000000000017</v>
      </c>
      <c r="W18" s="69">
        <f>ROUND((U18-$D18)*100,2)</f>
        <v>-0.99</v>
      </c>
      <c r="X18" s="138">
        <f>(T18-$C18)/$C18</f>
        <v>-5.9570551166354929E-2</v>
      </c>
      <c r="Y18" s="251">
        <v>437.81700000000001</v>
      </c>
      <c r="Z18" s="129">
        <f>Y18/$B$16</f>
        <v>0.16674232874155942</v>
      </c>
      <c r="AA18" s="128">
        <f>Y18-$C18</f>
        <v>0</v>
      </c>
      <c r="AB18" s="137">
        <f>ROUND((Z18-$D18)*100,2)</f>
        <v>0</v>
      </c>
      <c r="AC18" s="131">
        <f>(Y18-$C18)/$C18</f>
        <v>0</v>
      </c>
      <c r="AD18" s="125">
        <v>437.81700000000001</v>
      </c>
      <c r="AE18" s="126">
        <f>AD18/$B$16</f>
        <v>0.16674232874155942</v>
      </c>
      <c r="AF18" s="125">
        <f>AD18-$C18</f>
        <v>0</v>
      </c>
      <c r="AG18" s="136">
        <f>ROUND((AE18-$D18)*100,2)</f>
        <v>0</v>
      </c>
      <c r="AH18" s="140">
        <f>(AD18-$C18)/$C18</f>
        <v>0</v>
      </c>
    </row>
    <row r="19" spans="1:34" x14ac:dyDescent="0.3">
      <c r="A19" s="7" t="s">
        <v>2</v>
      </c>
      <c r="B19" s="47"/>
      <c r="C19" s="65">
        <v>1120.25</v>
      </c>
      <c r="D19" s="106">
        <f t="shared" si="1"/>
        <v>0.42664650704000062</v>
      </c>
      <c r="E19" s="371">
        <v>1114.03</v>
      </c>
      <c r="F19" s="379">
        <f>E19/$B$16</f>
        <v>0.42427762395694879</v>
      </c>
      <c r="G19" s="373">
        <f>E19-$C19</f>
        <v>-6.2200000000000273</v>
      </c>
      <c r="H19" s="380">
        <f>ROUND((F19-$D19)*100,2)</f>
        <v>-0.24</v>
      </c>
      <c r="I19" s="378">
        <f>(E19-$C19)/$C19</f>
        <v>-5.5523320687346821E-3</v>
      </c>
      <c r="J19" s="34">
        <v>1113.3699999999999</v>
      </c>
      <c r="K19" s="154">
        <f>J19/$B$16</f>
        <v>0.42402626337257349</v>
      </c>
      <c r="L19" s="31">
        <f>J19-$C19</f>
        <v>-6.8800000000001091</v>
      </c>
      <c r="M19" s="385">
        <f>ROUND((K19-$D19)*100,2)</f>
        <v>-0.26</v>
      </c>
      <c r="N19" s="384">
        <f>(J19-$C19)/$C19</f>
        <v>-6.1414862753850557E-3</v>
      </c>
      <c r="O19" s="103">
        <v>1087.3800000000001</v>
      </c>
      <c r="P19" s="60">
        <f>O19/$B$16</f>
        <v>0.41412798823937147</v>
      </c>
      <c r="Q19" s="66">
        <f>O19-$C19</f>
        <v>-32.869999999999891</v>
      </c>
      <c r="R19" s="67">
        <f>ROUND((P19-$D19)*100,2)</f>
        <v>-1.25</v>
      </c>
      <c r="S19" s="102">
        <f>(O19-$C19)/$C19</f>
        <v>-2.9341664806962636E-2</v>
      </c>
      <c r="T19" s="26">
        <v>1086.72</v>
      </c>
      <c r="U19" s="63">
        <f>T19/$B$16</f>
        <v>0.41387662765499617</v>
      </c>
      <c r="V19" s="68">
        <f>T19-$C19</f>
        <v>-33.529999999999973</v>
      </c>
      <c r="W19" s="69">
        <f>ROUND((U19-$D19)*100,2)</f>
        <v>-1.28</v>
      </c>
      <c r="X19" s="138">
        <f>(T19-$C19)/$C19</f>
        <v>-2.9930819013613007E-2</v>
      </c>
      <c r="Y19" s="251">
        <v>1120.25</v>
      </c>
      <c r="Z19" s="129">
        <f>Y19/$B$16</f>
        <v>0.42664650704000062</v>
      </c>
      <c r="AA19" s="128">
        <f>Y19-$C19</f>
        <v>0</v>
      </c>
      <c r="AB19" s="137">
        <f>ROUND((Z19-$D19)*100,2)</f>
        <v>0</v>
      </c>
      <c r="AC19" s="131">
        <f>(Y19-$C19)/$C19</f>
        <v>0</v>
      </c>
      <c r="AD19" s="125">
        <v>1119.5899999999999</v>
      </c>
      <c r="AE19" s="126">
        <f>AD19/$B$16</f>
        <v>0.42639514645562532</v>
      </c>
      <c r="AF19" s="125">
        <f>AD19-$C19</f>
        <v>-0.66000000000008185</v>
      </c>
      <c r="AG19" s="136">
        <f>ROUND((AE19-$D19)*100,2)</f>
        <v>-0.03</v>
      </c>
      <c r="AH19" s="140">
        <f>(AD19-$C19)/$C19</f>
        <v>-5.8915420665037437E-4</v>
      </c>
    </row>
    <row r="20" spans="1:34" x14ac:dyDescent="0.3">
      <c r="A20" s="7" t="s">
        <v>3</v>
      </c>
      <c r="B20" s="47"/>
      <c r="C20" s="65">
        <v>1535.65</v>
      </c>
      <c r="D20" s="106">
        <f t="shared" si="1"/>
        <v>0.58485133544831691</v>
      </c>
      <c r="E20" s="371">
        <v>1533.28</v>
      </c>
      <c r="F20" s="379">
        <f>E20/$B$16</f>
        <v>0.58394872244078744</v>
      </c>
      <c r="G20" s="373">
        <f>E20-$C20</f>
        <v>-2.3700000000001182</v>
      </c>
      <c r="H20" s="380">
        <f>ROUND((F20-$D20)*100,2)</f>
        <v>-0.09</v>
      </c>
      <c r="I20" s="378">
        <f>(E20-$C20)/$C20</f>
        <v>-1.5433204180640889E-3</v>
      </c>
      <c r="J20" s="34">
        <v>1532.5</v>
      </c>
      <c r="K20" s="154">
        <f>J20/$B$16</f>
        <v>0.58365165993198032</v>
      </c>
      <c r="L20" s="31">
        <f>J20-$C20</f>
        <v>-3.1500000000000909</v>
      </c>
      <c r="M20" s="385">
        <f>ROUND((K20-$D20)*100,2)</f>
        <v>-0.12</v>
      </c>
      <c r="N20" s="384">
        <f>(J20-$C20)/$C20</f>
        <v>-2.0512486569205812E-3</v>
      </c>
      <c r="O20" s="103">
        <v>1528.19</v>
      </c>
      <c r="P20" s="60">
        <f>O20/$B$16</f>
        <v>0.58201019914613572</v>
      </c>
      <c r="Q20" s="66">
        <f>O20-$C20</f>
        <v>-7.4600000000000364</v>
      </c>
      <c r="R20" s="67">
        <f>ROUND((P20-$D20)*100,2)</f>
        <v>-0.28000000000000003</v>
      </c>
      <c r="S20" s="102">
        <f>(O20-$C20)/$C20</f>
        <v>-4.8578777716276732E-3</v>
      </c>
      <c r="T20" s="26">
        <v>1527.42</v>
      </c>
      <c r="U20" s="63">
        <f>T20/$B$16</f>
        <v>0.58171694513103123</v>
      </c>
      <c r="V20" s="68">
        <f>T20-$C20</f>
        <v>-8.2300000000000182</v>
      </c>
      <c r="W20" s="69">
        <f>ROUND((U20-$D20)*100,2)</f>
        <v>-0.31</v>
      </c>
      <c r="X20" s="138">
        <f>(T20-$C20)/$C20</f>
        <v>-5.3592941099860113E-3</v>
      </c>
      <c r="Y20" s="251">
        <v>1535.65</v>
      </c>
      <c r="Z20" s="129">
        <f>Y20/$B$16</f>
        <v>0.58485133544831691</v>
      </c>
      <c r="AA20" s="128">
        <f>Y20-$C20</f>
        <v>0</v>
      </c>
      <c r="AB20" s="137">
        <f>ROUND((Z20-$D20)*100,2)</f>
        <v>0</v>
      </c>
      <c r="AC20" s="131">
        <f>(Y20-$C20)/$C20</f>
        <v>0</v>
      </c>
      <c r="AD20" s="125">
        <v>1534.87</v>
      </c>
      <c r="AE20" s="126">
        <f>AD20/$B$16</f>
        <v>0.58455427293950968</v>
      </c>
      <c r="AF20" s="125">
        <f>AD20-$C20</f>
        <v>-0.78000000000020009</v>
      </c>
      <c r="AG20" s="136">
        <f>ROUND((AE20-$D20)*100,2)</f>
        <v>-0.03</v>
      </c>
      <c r="AH20" s="140">
        <f>(AD20-$C20)/$C20</f>
        <v>-5.0792823885664057E-4</v>
      </c>
    </row>
    <row r="21" spans="1:34" x14ac:dyDescent="0.3">
      <c r="A21" s="4" t="s">
        <v>17</v>
      </c>
      <c r="B21" s="47">
        <v>3645.79</v>
      </c>
      <c r="C21" s="65"/>
      <c r="D21" s="106"/>
      <c r="E21" s="371"/>
      <c r="F21" s="379"/>
      <c r="G21" s="373"/>
      <c r="H21" s="387"/>
      <c r="I21" s="378"/>
      <c r="J21" s="34"/>
      <c r="K21" s="154"/>
      <c r="L21" s="31"/>
      <c r="M21" s="405"/>
      <c r="N21" s="384"/>
      <c r="O21" s="103"/>
      <c r="P21" s="60"/>
      <c r="Q21" s="66"/>
      <c r="R21" s="121"/>
      <c r="S21" s="102"/>
      <c r="T21" s="26"/>
      <c r="U21" s="63"/>
      <c r="V21" s="68"/>
      <c r="W21" s="122"/>
      <c r="X21" s="138"/>
      <c r="Y21" s="251"/>
      <c r="Z21" s="129"/>
      <c r="AA21" s="128"/>
      <c r="AB21" s="130"/>
      <c r="AC21" s="131"/>
      <c r="AD21" s="125"/>
      <c r="AE21" s="126"/>
      <c r="AF21" s="125"/>
      <c r="AG21" s="127"/>
      <c r="AH21" s="140"/>
    </row>
    <row r="22" spans="1:34" x14ac:dyDescent="0.3">
      <c r="A22" s="7" t="s">
        <v>0</v>
      </c>
      <c r="B22" s="47"/>
      <c r="C22" s="65">
        <v>146.06100000000001</v>
      </c>
      <c r="D22" s="106">
        <f>C22/$B$21</f>
        <v>4.0062921890728763E-2</v>
      </c>
      <c r="E22" s="371">
        <v>142.28</v>
      </c>
      <c r="F22" s="379">
        <f>E22/$B$21</f>
        <v>3.9025835278499309E-2</v>
      </c>
      <c r="G22" s="373">
        <f>E22-$C22</f>
        <v>-3.7810000000000059</v>
      </c>
      <c r="H22" s="380">
        <f>ROUND((F22-$D22)*100,2)</f>
        <v>-0.1</v>
      </c>
      <c r="I22" s="378">
        <f>(E22-$C22)/$C22</f>
        <v>-2.5886444704609757E-2</v>
      </c>
      <c r="J22" s="34">
        <v>135.773</v>
      </c>
      <c r="K22" s="154">
        <f>J22/$B$21</f>
        <v>3.7241036922038846E-2</v>
      </c>
      <c r="L22" s="31">
        <f>J22-$C22</f>
        <v>-10.288000000000011</v>
      </c>
      <c r="M22" s="385">
        <f>ROUND((K22-$D22)*100,2)</f>
        <v>-0.28000000000000003</v>
      </c>
      <c r="N22" s="384">
        <f>(J22-$C22)/$C22</f>
        <v>-7.0436324549332199E-2</v>
      </c>
      <c r="O22" s="103">
        <v>140.23099999999999</v>
      </c>
      <c r="P22" s="60">
        <f>O22/$B$21</f>
        <v>3.8463817169941218E-2</v>
      </c>
      <c r="Q22" s="66">
        <f>O22-$C22</f>
        <v>-5.8300000000000125</v>
      </c>
      <c r="R22" s="67">
        <f>ROUND((P22-$D22)*100,2)</f>
        <v>-0.16</v>
      </c>
      <c r="S22" s="102">
        <f>(O22-$C22)/$C22</f>
        <v>-3.9914830105230087E-2</v>
      </c>
      <c r="T22" s="26">
        <v>126.06</v>
      </c>
      <c r="U22" s="63">
        <f>T22/$B$21</f>
        <v>3.457686811363244E-2</v>
      </c>
      <c r="V22" s="68">
        <f>T22-$C22</f>
        <v>-20.001000000000005</v>
      </c>
      <c r="W22" s="69">
        <f>ROUND((U22-$D22)*100,2)</f>
        <v>-0.55000000000000004</v>
      </c>
      <c r="X22" s="138">
        <f>(T22-$C22)/$C22</f>
        <v>-0.13693593772464932</v>
      </c>
      <c r="Y22" s="251">
        <v>146.06100000000001</v>
      </c>
      <c r="Z22" s="129">
        <f>Y22/$B$21</f>
        <v>4.0062921890728763E-2</v>
      </c>
      <c r="AA22" s="128">
        <f>Y22-$C22</f>
        <v>0</v>
      </c>
      <c r="AB22" s="137">
        <f>ROUND((Z22-$D22)*100,2)</f>
        <v>0</v>
      </c>
      <c r="AC22" s="131">
        <f>(Y22-$C22)/$C22</f>
        <v>0</v>
      </c>
      <c r="AD22" s="125">
        <v>142.35599999999999</v>
      </c>
      <c r="AE22" s="126">
        <f>AD22/$B$21</f>
        <v>3.9046681240554174E-2</v>
      </c>
      <c r="AF22" s="125">
        <f>AD22-$C22</f>
        <v>-3.7050000000000125</v>
      </c>
      <c r="AG22" s="136">
        <f>ROUND((AE22-$D22)*100,2)</f>
        <v>-0.1</v>
      </c>
      <c r="AH22" s="140">
        <f>(AD22-$C22)/$C22</f>
        <v>-2.5366114157783476E-2</v>
      </c>
    </row>
    <row r="23" spans="1:34" x14ac:dyDescent="0.3">
      <c r="A23" s="7" t="s">
        <v>1</v>
      </c>
      <c r="B23" s="47"/>
      <c r="C23" s="65">
        <v>694.21</v>
      </c>
      <c r="D23" s="106">
        <f t="shared" ref="D23:D25" si="2">C23/$B$21</f>
        <v>0.19041414892245578</v>
      </c>
      <c r="E23" s="371">
        <v>677.553</v>
      </c>
      <c r="F23" s="379">
        <f>E23/$B$21</f>
        <v>0.18584531747577343</v>
      </c>
      <c r="G23" s="373">
        <f>E23-$C23</f>
        <v>-16.657000000000039</v>
      </c>
      <c r="H23" s="380">
        <f>ROUND((F23-$D23)*100,2)</f>
        <v>-0.46</v>
      </c>
      <c r="I23" s="378">
        <f>(E23-$C23)/$C23</f>
        <v>-2.3994180435315017E-2</v>
      </c>
      <c r="J23" s="34">
        <v>662.16600000000005</v>
      </c>
      <c r="K23" s="154">
        <f>J23/$B$21</f>
        <v>0.18162483302658686</v>
      </c>
      <c r="L23" s="31">
        <f>J23-$C23</f>
        <v>-32.043999999999983</v>
      </c>
      <c r="M23" s="385">
        <f>ROUND((K23-$D23)*100,2)</f>
        <v>-0.88</v>
      </c>
      <c r="N23" s="384">
        <f>(J23-$C23)/$C23</f>
        <v>-4.6158943259244294E-2</v>
      </c>
      <c r="O23" s="103">
        <v>646.79200000000003</v>
      </c>
      <c r="P23" s="60">
        <f>O23/$B$21</f>
        <v>0.17740791433406752</v>
      </c>
      <c r="Q23" s="66">
        <f>O23-$C23</f>
        <v>-47.418000000000006</v>
      </c>
      <c r="R23" s="67">
        <f>ROUND((P23-$D23)*100,2)</f>
        <v>-1.3</v>
      </c>
      <c r="S23" s="102">
        <f>(O23-$C23)/$C23</f>
        <v>-6.8304979761167381E-2</v>
      </c>
      <c r="T23" s="26">
        <v>620.22900000000004</v>
      </c>
      <c r="U23" s="63">
        <f>T23/$B$21</f>
        <v>0.17012197630691842</v>
      </c>
      <c r="V23" s="68">
        <f>T23-$C23</f>
        <v>-73.980999999999995</v>
      </c>
      <c r="W23" s="69">
        <f>ROUND((U23-$D23)*100,2)</f>
        <v>-2.0299999999999998</v>
      </c>
      <c r="X23" s="138">
        <f>(T23-$C23)/$C23</f>
        <v>-0.10656861756529003</v>
      </c>
      <c r="Y23" s="251">
        <v>694.21</v>
      </c>
      <c r="Z23" s="129">
        <f>Y23/$B$21</f>
        <v>0.19041414892245578</v>
      </c>
      <c r="AA23" s="128">
        <f>Y23-$C23</f>
        <v>0</v>
      </c>
      <c r="AB23" s="137">
        <f>ROUND((Z23-$D23)*100,2)</f>
        <v>0</v>
      </c>
      <c r="AC23" s="131">
        <f>(Y23-$C23)/$C23</f>
        <v>0</v>
      </c>
      <c r="AD23" s="125">
        <v>684.471</v>
      </c>
      <c r="AE23" s="126">
        <f>AD23/$B$21</f>
        <v>0.1877428486007148</v>
      </c>
      <c r="AF23" s="125">
        <f>AD23-$C23</f>
        <v>-9.7390000000000327</v>
      </c>
      <c r="AG23" s="136">
        <f>ROUND((AE23-$D23)*100,2)</f>
        <v>-0.27</v>
      </c>
      <c r="AH23" s="140">
        <f>(AD23-$C23)/$C23</f>
        <v>-1.4028896155342091E-2</v>
      </c>
    </row>
    <row r="24" spans="1:34" x14ac:dyDescent="0.3">
      <c r="A24" s="7" t="s">
        <v>2</v>
      </c>
      <c r="B24" s="47"/>
      <c r="C24" s="65">
        <v>1749.69</v>
      </c>
      <c r="D24" s="106">
        <f t="shared" si="2"/>
        <v>0.4799206756286018</v>
      </c>
      <c r="E24" s="371">
        <v>1737.19</v>
      </c>
      <c r="F24" s="379">
        <f>E24/$B$21</f>
        <v>0.47649206344852557</v>
      </c>
      <c r="G24" s="373">
        <f>E24-$C24</f>
        <v>-12.5</v>
      </c>
      <c r="H24" s="380">
        <f>ROUND((F24-$D24)*100,2)</f>
        <v>-0.34</v>
      </c>
      <c r="I24" s="378">
        <f>(E24-$C24)/$C24</f>
        <v>-7.1441226731592455E-3</v>
      </c>
      <c r="J24" s="34">
        <v>1736.4</v>
      </c>
      <c r="K24" s="154">
        <f>J24/$B$21</f>
        <v>0.4762753751587448</v>
      </c>
      <c r="L24" s="31">
        <f>J24-$C24</f>
        <v>-13.289999999999964</v>
      </c>
      <c r="M24" s="385">
        <f>ROUND((K24-$D24)*100,2)</f>
        <v>-0.36</v>
      </c>
      <c r="N24" s="384">
        <f>(J24-$C24)/$C24</f>
        <v>-7.5956312261028884E-3</v>
      </c>
      <c r="O24" s="103">
        <v>1699.85</v>
      </c>
      <c r="P24" s="60">
        <f>O24/$B$21</f>
        <v>0.46625011314420195</v>
      </c>
      <c r="Q24" s="66">
        <f>O24-$C24</f>
        <v>-49.840000000000146</v>
      </c>
      <c r="R24" s="67">
        <f>ROUND((P24-$D24)*100,2)</f>
        <v>-1.37</v>
      </c>
      <c r="S24" s="102">
        <f>(O24-$C24)/$C24</f>
        <v>-2.8485045922420626E-2</v>
      </c>
      <c r="T24" s="26">
        <v>1690.86</v>
      </c>
      <c r="U24" s="63">
        <f>T24/$B$21</f>
        <v>0.46378425526429112</v>
      </c>
      <c r="V24" s="68">
        <f>T24-$C24</f>
        <v>-58.830000000000155</v>
      </c>
      <c r="W24" s="69">
        <f>ROUND((U24-$D24)*100,2)</f>
        <v>-1.61</v>
      </c>
      <c r="X24" s="138">
        <f>(T24-$C24)/$C24</f>
        <v>-3.3623098948956757E-2</v>
      </c>
      <c r="Y24" s="251">
        <v>1749.69</v>
      </c>
      <c r="Z24" s="129">
        <f>Y24/$B$21</f>
        <v>0.4799206756286018</v>
      </c>
      <c r="AA24" s="128">
        <f>Y24-$C24</f>
        <v>0</v>
      </c>
      <c r="AB24" s="137">
        <f>ROUND((Z24-$D24)*100,2)</f>
        <v>0</v>
      </c>
      <c r="AC24" s="131">
        <f>(Y24-$C24)/$C24</f>
        <v>0</v>
      </c>
      <c r="AD24" s="125">
        <v>1749.61</v>
      </c>
      <c r="AE24" s="126">
        <f>AD24/$B$21</f>
        <v>0.47989873251064924</v>
      </c>
      <c r="AF24" s="125">
        <f>AD24-$C24</f>
        <v>-8.0000000000154614E-2</v>
      </c>
      <c r="AG24" s="136">
        <f>ROUND((AE24-$D24)*100,2)</f>
        <v>0</v>
      </c>
      <c r="AH24" s="140">
        <f>(AD24-$C24)/$C24</f>
        <v>-4.5722385108307535E-5</v>
      </c>
    </row>
    <row r="25" spans="1:34" x14ac:dyDescent="0.3">
      <c r="A25" s="7" t="s">
        <v>3</v>
      </c>
      <c r="B25" s="47"/>
      <c r="C25" s="65">
        <v>2391.3000000000002</v>
      </c>
      <c r="D25" s="106">
        <f t="shared" si="2"/>
        <v>0.65590722449729699</v>
      </c>
      <c r="E25" s="371">
        <v>2388.06</v>
      </c>
      <c r="F25" s="379">
        <f>E25/$B$21</f>
        <v>0.65501852822022111</v>
      </c>
      <c r="G25" s="373">
        <f>E25-$C25</f>
        <v>-3.2400000000002365</v>
      </c>
      <c r="H25" s="380">
        <f>ROUND((F25-$D25)*100,2)</f>
        <v>-0.09</v>
      </c>
      <c r="I25" s="378">
        <f>(E25-$C25)/$C25</f>
        <v>-1.3549115543847431E-3</v>
      </c>
      <c r="J25" s="34">
        <v>2386.09</v>
      </c>
      <c r="K25" s="154">
        <f>J25/$B$21</f>
        <v>0.6544781789406412</v>
      </c>
      <c r="L25" s="31">
        <f>J25-$C25</f>
        <v>-5.2100000000000364</v>
      </c>
      <c r="M25" s="385">
        <f>ROUND((K25-$D25)*100,2)</f>
        <v>-0.14000000000000001</v>
      </c>
      <c r="N25" s="384">
        <f>(J25-$C25)/$C25</f>
        <v>-2.178731234056804E-3</v>
      </c>
      <c r="O25" s="103">
        <v>2383.65</v>
      </c>
      <c r="P25" s="60">
        <f>O25/$B$21</f>
        <v>0.65380891384309026</v>
      </c>
      <c r="Q25" s="66">
        <f>O25-$C25</f>
        <v>-7.6500000000000909</v>
      </c>
      <c r="R25" s="67">
        <f>ROUND((P25-$D25)*100,2)</f>
        <v>-0.21</v>
      </c>
      <c r="S25" s="102">
        <f>(O25-$C25)/$C25</f>
        <v>-3.1990967256304479E-3</v>
      </c>
      <c r="T25" s="26">
        <v>2381.67</v>
      </c>
      <c r="U25" s="63">
        <f>T25/$B$21</f>
        <v>0.65326582167376623</v>
      </c>
      <c r="V25" s="68">
        <f>T25-$C25</f>
        <v>-9.6300000000001091</v>
      </c>
      <c r="W25" s="69">
        <f>ROUND((U25-$D25)*100,2)</f>
        <v>-0.26</v>
      </c>
      <c r="X25" s="138">
        <f>(T25-$C25)/$C25</f>
        <v>-4.0270982310877381E-3</v>
      </c>
      <c r="Y25" s="251">
        <v>2391.3000000000002</v>
      </c>
      <c r="Z25" s="129">
        <f>Y25/$B$21</f>
        <v>0.65590722449729699</v>
      </c>
      <c r="AA25" s="128">
        <f>Y25-$C25</f>
        <v>0</v>
      </c>
      <c r="AB25" s="137">
        <f>ROUND((Z25-$D25)*100,2)</f>
        <v>0</v>
      </c>
      <c r="AC25" s="131">
        <f>(Y25-$C25)/$C25</f>
        <v>0</v>
      </c>
      <c r="AD25" s="125">
        <v>2389.3200000000002</v>
      </c>
      <c r="AE25" s="126">
        <f>AD25/$B$21</f>
        <v>0.65536413232797286</v>
      </c>
      <c r="AF25" s="125">
        <f>AD25-$C25</f>
        <v>-1.9800000000000182</v>
      </c>
      <c r="AG25" s="136">
        <f>ROUND((AE25-$D25)*100,2)</f>
        <v>-0.05</v>
      </c>
      <c r="AH25" s="140">
        <f>(AD25-$C25)/$C25</f>
        <v>-8.2800150545729015E-4</v>
      </c>
    </row>
    <row r="26" spans="1:34" x14ac:dyDescent="0.3">
      <c r="A26" s="4" t="s">
        <v>18</v>
      </c>
      <c r="B26" s="47">
        <v>10430.799999999999</v>
      </c>
      <c r="C26" s="65"/>
      <c r="D26" s="106"/>
      <c r="E26" s="371"/>
      <c r="F26" s="379"/>
      <c r="G26" s="373"/>
      <c r="H26" s="387"/>
      <c r="I26" s="378"/>
      <c r="J26" s="34"/>
      <c r="K26" s="154"/>
      <c r="L26" s="31"/>
      <c r="M26" s="405"/>
      <c r="N26" s="384"/>
      <c r="O26" s="103"/>
      <c r="P26" s="60"/>
      <c r="Q26" s="66"/>
      <c r="R26" s="121"/>
      <c r="S26" s="102"/>
      <c r="T26" s="26"/>
      <c r="U26" s="63"/>
      <c r="V26" s="68"/>
      <c r="W26" s="122"/>
      <c r="X26" s="138"/>
      <c r="Y26" s="251"/>
      <c r="Z26" s="129"/>
      <c r="AA26" s="128"/>
      <c r="AB26" s="130"/>
      <c r="AC26" s="131"/>
      <c r="AD26" s="125"/>
      <c r="AE26" s="126"/>
      <c r="AF26" s="125"/>
      <c r="AG26" s="127"/>
      <c r="AH26" s="140"/>
    </row>
    <row r="27" spans="1:34" x14ac:dyDescent="0.3">
      <c r="A27" s="7" t="s">
        <v>0</v>
      </c>
      <c r="B27" s="47"/>
      <c r="C27" s="65">
        <v>285.07900000000001</v>
      </c>
      <c r="D27" s="106">
        <f>C27/$B$26</f>
        <v>2.7330501974920429E-2</v>
      </c>
      <c r="E27" s="371">
        <v>283.00299999999999</v>
      </c>
      <c r="F27" s="379">
        <f>E27/$B$26</f>
        <v>2.7131476013345094E-2</v>
      </c>
      <c r="G27" s="373">
        <f>E27-$C27</f>
        <v>-2.0760000000000218</v>
      </c>
      <c r="H27" s="380">
        <f>ROUND((F27-$D27)*100,2)</f>
        <v>-0.02</v>
      </c>
      <c r="I27" s="378">
        <f>(E27-$C27)/$C27</f>
        <v>-7.2821919538093713E-3</v>
      </c>
      <c r="J27" s="34">
        <v>282.52999999999997</v>
      </c>
      <c r="K27" s="154">
        <f>J27/$B$26</f>
        <v>2.7086129539440885E-2</v>
      </c>
      <c r="L27" s="31">
        <f>J27-$C27</f>
        <v>-2.549000000000035</v>
      </c>
      <c r="M27" s="385">
        <f>ROUND((K27-$D27)*100,2)</f>
        <v>-0.02</v>
      </c>
      <c r="N27" s="384">
        <f>(J27-$C27)/$C27</f>
        <v>-8.9413811610116311E-3</v>
      </c>
      <c r="O27" s="103">
        <v>278.733</v>
      </c>
      <c r="P27" s="60">
        <f>O27/$B$26</f>
        <v>2.6722111439199298E-2</v>
      </c>
      <c r="Q27" s="66">
        <f>O27-$C27</f>
        <v>-6.3460000000000036</v>
      </c>
      <c r="R27" s="67">
        <f>ROUND((P27-$D27)*100,2)</f>
        <v>-0.06</v>
      </c>
      <c r="S27" s="102">
        <f>(O27-$C27)/$C27</f>
        <v>-2.2260496213330351E-2</v>
      </c>
      <c r="T27" s="26">
        <v>277.86700000000002</v>
      </c>
      <c r="U27" s="63">
        <f>T27/$B$26</f>
        <v>2.6639088085285888E-2</v>
      </c>
      <c r="V27" s="68">
        <f>T27-$C27</f>
        <v>-7.2119999999999891</v>
      </c>
      <c r="W27" s="69">
        <f>ROUND((U27-$D27)*100,2)</f>
        <v>-7.0000000000000007E-2</v>
      </c>
      <c r="X27" s="138">
        <f>(T27-$C27)/$C27</f>
        <v>-2.5298250660343233E-2</v>
      </c>
      <c r="Y27" s="251">
        <v>285.07900000000001</v>
      </c>
      <c r="Z27" s="129">
        <f>Y27/$B$26</f>
        <v>2.7330501974920429E-2</v>
      </c>
      <c r="AA27" s="128">
        <f>Y27-$C27</f>
        <v>0</v>
      </c>
      <c r="AB27" s="137">
        <f>ROUND((Z27-$D27)*100,2)</f>
        <v>0</v>
      </c>
      <c r="AC27" s="131">
        <f>(Y27-$C27)/$C27</f>
        <v>0</v>
      </c>
      <c r="AD27" s="125">
        <v>285.041</v>
      </c>
      <c r="AE27" s="126">
        <f>AD27/$B$26</f>
        <v>2.7326858917820301E-2</v>
      </c>
      <c r="AF27" s="125">
        <f>AD27-$C27</f>
        <v>-3.8000000000010914E-2</v>
      </c>
      <c r="AG27" s="136">
        <f>ROUND((AE27-$D27)*100,2)</f>
        <v>0</v>
      </c>
      <c r="AH27" s="140">
        <f>(AD27-$C27)/$C27</f>
        <v>-1.3329638451099841E-4</v>
      </c>
    </row>
    <row r="28" spans="1:34" x14ac:dyDescent="0.3">
      <c r="A28" s="7" t="s">
        <v>1</v>
      </c>
      <c r="B28" s="47"/>
      <c r="C28" s="65">
        <v>931.37599999999998</v>
      </c>
      <c r="D28" s="106">
        <f t="shared" ref="D28:D30" si="3">C28/$B$26</f>
        <v>8.9290946044406946E-2</v>
      </c>
      <c r="E28" s="371">
        <v>915.447</v>
      </c>
      <c r="F28" s="379">
        <f>E28/$B$26</f>
        <v>8.7763834029988122E-2</v>
      </c>
      <c r="G28" s="373">
        <f>E28-$C28</f>
        <v>-15.928999999999974</v>
      </c>
      <c r="H28" s="380">
        <f>ROUND((F28-$D28)*100,2)</f>
        <v>-0.15</v>
      </c>
      <c r="I28" s="378">
        <f>(E28-$C28)/$C28</f>
        <v>-1.7102652419645745E-2</v>
      </c>
      <c r="J28" s="34">
        <v>912.95600000000002</v>
      </c>
      <c r="K28" s="154">
        <f>J28/$B$26</f>
        <v>8.752502205008246E-2</v>
      </c>
      <c r="L28" s="31">
        <f>J28-$C28</f>
        <v>-18.419999999999959</v>
      </c>
      <c r="M28" s="385">
        <f>ROUND((K28-$D28)*100,2)</f>
        <v>-0.18</v>
      </c>
      <c r="N28" s="384">
        <f>(J28-$C28)/$C28</f>
        <v>-1.9777189878201672E-2</v>
      </c>
      <c r="O28" s="103">
        <v>888.38599999999997</v>
      </c>
      <c r="P28" s="60">
        <f>O28/$B$26</f>
        <v>8.5169498025079574E-2</v>
      </c>
      <c r="Q28" s="66">
        <f>O28-$C28</f>
        <v>-42.990000000000009</v>
      </c>
      <c r="R28" s="67">
        <f>ROUND((P28-$D28)*100,2)</f>
        <v>-0.41</v>
      </c>
      <c r="S28" s="102">
        <f>(O28-$C28)/$C28</f>
        <v>-4.6157513184793261E-2</v>
      </c>
      <c r="T28" s="26">
        <v>885.42499999999995</v>
      </c>
      <c r="U28" s="63">
        <f>T28/$B$26</f>
        <v>8.4885627181040771E-2</v>
      </c>
      <c r="V28" s="68">
        <f>T28-$C28</f>
        <v>-45.951000000000022</v>
      </c>
      <c r="W28" s="69">
        <f>ROUND((U28-$D28)*100,2)</f>
        <v>-0.44</v>
      </c>
      <c r="X28" s="138">
        <f>(T28-$C28)/$C28</f>
        <v>-4.9336680352510716E-2</v>
      </c>
      <c r="Y28" s="251">
        <v>931.37599999999998</v>
      </c>
      <c r="Z28" s="129">
        <f>Y28/$B$26</f>
        <v>8.9290946044406946E-2</v>
      </c>
      <c r="AA28" s="128">
        <f>Y28-$C28</f>
        <v>0</v>
      </c>
      <c r="AB28" s="137">
        <f>ROUND((Z28-$D28)*100,2)</f>
        <v>0</v>
      </c>
      <c r="AC28" s="131">
        <f>(Y28-$C28)/$C28</f>
        <v>0</v>
      </c>
      <c r="AD28" s="125">
        <v>931.37599999999998</v>
      </c>
      <c r="AE28" s="126">
        <f>AD28/$B$26</f>
        <v>8.9290946044406946E-2</v>
      </c>
      <c r="AF28" s="125">
        <f>AD28-$C28</f>
        <v>0</v>
      </c>
      <c r="AG28" s="136">
        <f>ROUND((AE28-$D28)*100,2)</f>
        <v>0</v>
      </c>
      <c r="AH28" s="140">
        <f>(AD28-$C28)/$C28</f>
        <v>0</v>
      </c>
    </row>
    <row r="29" spans="1:34" x14ac:dyDescent="0.3">
      <c r="A29" s="7" t="s">
        <v>2</v>
      </c>
      <c r="B29" s="47"/>
      <c r="C29" s="65">
        <v>2062.98</v>
      </c>
      <c r="D29" s="106">
        <f t="shared" si="3"/>
        <v>0.19777773516892283</v>
      </c>
      <c r="E29" s="371">
        <v>2051.02</v>
      </c>
      <c r="F29" s="379">
        <f>E29/$B$26</f>
        <v>0.19663113088161982</v>
      </c>
      <c r="G29" s="373">
        <f>E29-$C29</f>
        <v>-11.960000000000036</v>
      </c>
      <c r="H29" s="380">
        <f>ROUND((F29-$D29)*100,2)</f>
        <v>-0.11</v>
      </c>
      <c r="I29" s="378">
        <f>(E29-$C29)/$C29</f>
        <v>-5.7974386567005189E-3</v>
      </c>
      <c r="J29" s="34">
        <v>2050.96</v>
      </c>
      <c r="K29" s="154">
        <f>J29/$B$26</f>
        <v>0.19662537868619859</v>
      </c>
      <c r="L29" s="31">
        <f>J29-$C29</f>
        <v>-12.019999999999982</v>
      </c>
      <c r="M29" s="385">
        <f>ROUND((K29-$D29)*100,2)</f>
        <v>-0.12</v>
      </c>
      <c r="N29" s="384">
        <f>(J29-$C29)/$C29</f>
        <v>-5.8265227971187224E-3</v>
      </c>
      <c r="O29" s="103">
        <v>2007.62</v>
      </c>
      <c r="P29" s="60">
        <f>O29/$B$26</f>
        <v>0.19247037619358054</v>
      </c>
      <c r="Q29" s="66">
        <f>O29-$C29</f>
        <v>-55.360000000000127</v>
      </c>
      <c r="R29" s="67">
        <f>ROUND((P29-$D29)*100,2)</f>
        <v>-0.53</v>
      </c>
      <c r="S29" s="102">
        <f>(O29-$C29)/$C29</f>
        <v>-2.6834966892553554E-2</v>
      </c>
      <c r="T29" s="26">
        <v>2007.56</v>
      </c>
      <c r="U29" s="63">
        <f>T29/$B$26</f>
        <v>0.19246462399815931</v>
      </c>
      <c r="V29" s="68">
        <f>T29-$C29</f>
        <v>-55.420000000000073</v>
      </c>
      <c r="W29" s="69">
        <f>ROUND((U29-$D29)*100,2)</f>
        <v>-0.53</v>
      </c>
      <c r="X29" s="138">
        <f>(T29-$C29)/$C29</f>
        <v>-2.6864051032971757E-2</v>
      </c>
      <c r="Y29" s="251">
        <v>2062.8200000000002</v>
      </c>
      <c r="Z29" s="129">
        <f>Y29/$B$26</f>
        <v>0.19776239598113282</v>
      </c>
      <c r="AA29" s="128">
        <f>Y29-$C29</f>
        <v>-0.15999999999985448</v>
      </c>
      <c r="AB29" s="137">
        <f>ROUND((Z29-$D29)*100,2)</f>
        <v>0</v>
      </c>
      <c r="AC29" s="131">
        <f>(Y29-$C29)/$C29</f>
        <v>-7.7557707781875971E-5</v>
      </c>
      <c r="AD29" s="125">
        <v>2062.92</v>
      </c>
      <c r="AE29" s="126">
        <f>AD29/$B$26</f>
        <v>0.19777198297350157</v>
      </c>
      <c r="AF29" s="125">
        <f>AD29-$C29</f>
        <v>-5.999999999994543E-2</v>
      </c>
      <c r="AG29" s="136">
        <f>ROUND((AE29-$D29)*100,2)</f>
        <v>0</v>
      </c>
      <c r="AH29" s="140">
        <f>(AD29-$C29)/$C29</f>
        <v>-2.9084140418203488E-5</v>
      </c>
    </row>
    <row r="30" spans="1:34" x14ac:dyDescent="0.3">
      <c r="A30" s="7" t="s">
        <v>3</v>
      </c>
      <c r="B30" s="47"/>
      <c r="C30" s="65">
        <v>3197.45</v>
      </c>
      <c r="D30" s="106">
        <f t="shared" si="3"/>
        <v>0.30653928749472714</v>
      </c>
      <c r="E30" s="371">
        <v>3192.57</v>
      </c>
      <c r="F30" s="379">
        <f>E30/$B$26</f>
        <v>0.30607144226713201</v>
      </c>
      <c r="G30" s="373">
        <f>E30-$C30</f>
        <v>-4.8799999999996544</v>
      </c>
      <c r="H30" s="380">
        <f>ROUND((F30-$D30)*100,2)</f>
        <v>-0.05</v>
      </c>
      <c r="I30" s="378">
        <f>(E30-$C30)/$C30</f>
        <v>-1.5262162035370858E-3</v>
      </c>
      <c r="J30" s="34">
        <v>3192.57</v>
      </c>
      <c r="K30" s="154">
        <f>J30/$B$26</f>
        <v>0.30607144226713201</v>
      </c>
      <c r="L30" s="31">
        <f>J30-$C30</f>
        <v>-4.8799999999996544</v>
      </c>
      <c r="M30" s="385">
        <f>ROUND((K30-$D30)*100,2)</f>
        <v>-0.05</v>
      </c>
      <c r="N30" s="384">
        <f>(J30-$C30)/$C30</f>
        <v>-1.5262162035370858E-3</v>
      </c>
      <c r="O30" s="103">
        <v>3178.25</v>
      </c>
      <c r="P30" s="60">
        <f>O30/$B$26</f>
        <v>0.30469858495992641</v>
      </c>
      <c r="Q30" s="66">
        <f>O30-$C30</f>
        <v>-19.199999999999818</v>
      </c>
      <c r="R30" s="67">
        <f>ROUND((P30-$D30)*100,2)</f>
        <v>-0.18</v>
      </c>
      <c r="S30" s="102">
        <f>(O30-$C30)/$C30</f>
        <v>-6.0047850630970991E-3</v>
      </c>
      <c r="T30" s="26">
        <v>3178.25</v>
      </c>
      <c r="U30" s="63">
        <f>T30/$B$26</f>
        <v>0.30469858495992641</v>
      </c>
      <c r="V30" s="68">
        <f>T30-$C30</f>
        <v>-19.199999999999818</v>
      </c>
      <c r="W30" s="69">
        <f>ROUND((U30-$D30)*100,2)</f>
        <v>-0.18</v>
      </c>
      <c r="X30" s="138">
        <f>(T30-$C30)/$C30</f>
        <v>-6.0047850630970991E-3</v>
      </c>
      <c r="Y30" s="251">
        <v>3197.45</v>
      </c>
      <c r="Z30" s="129">
        <f>Y30/$B$26</f>
        <v>0.30653928749472714</v>
      </c>
      <c r="AA30" s="128">
        <f>Y30-$C30</f>
        <v>0</v>
      </c>
      <c r="AB30" s="137">
        <f>ROUND((Z30-$D30)*100,2)</f>
        <v>0</v>
      </c>
      <c r="AC30" s="131">
        <f>(Y30-$C30)/$C30</f>
        <v>0</v>
      </c>
      <c r="AD30" s="125">
        <v>3197.45</v>
      </c>
      <c r="AE30" s="126">
        <f>AD30/$B$26</f>
        <v>0.30653928749472714</v>
      </c>
      <c r="AF30" s="125">
        <f>AD30-$C30</f>
        <v>0</v>
      </c>
      <c r="AG30" s="136">
        <f>ROUND((AE30-$D30)*100,2)</f>
        <v>0</v>
      </c>
      <c r="AH30" s="140">
        <f>(AD30-$C30)/$C30</f>
        <v>0</v>
      </c>
    </row>
    <row r="31" spans="1:34" x14ac:dyDescent="0.3">
      <c r="A31" s="4" t="s">
        <v>53</v>
      </c>
      <c r="B31" s="47">
        <v>549.71500000000003</v>
      </c>
      <c r="C31" s="65"/>
      <c r="D31" s="106"/>
      <c r="E31" s="371"/>
      <c r="F31" s="379"/>
      <c r="G31" s="373"/>
      <c r="H31" s="387"/>
      <c r="I31" s="378"/>
      <c r="J31" s="34"/>
      <c r="K31" s="154"/>
      <c r="L31" s="31"/>
      <c r="M31" s="405"/>
      <c r="N31" s="384"/>
      <c r="O31" s="103"/>
      <c r="P31" s="60"/>
      <c r="Q31" s="66"/>
      <c r="R31" s="121"/>
      <c r="S31" s="102"/>
      <c r="T31" s="26"/>
      <c r="U31" s="63"/>
      <c r="V31" s="68"/>
      <c r="W31" s="122"/>
      <c r="X31" s="138"/>
      <c r="Y31" s="251"/>
      <c r="Z31" s="129"/>
      <c r="AA31" s="128"/>
      <c r="AB31" s="130"/>
      <c r="AC31" s="131"/>
      <c r="AD31" s="125"/>
      <c r="AE31" s="126"/>
      <c r="AF31" s="125"/>
      <c r="AG31" s="127"/>
      <c r="AH31" s="140"/>
    </row>
    <row r="32" spans="1:34" x14ac:dyDescent="0.3">
      <c r="A32" s="7" t="s">
        <v>0</v>
      </c>
      <c r="B32" s="47"/>
      <c r="C32" s="65">
        <v>20.919</v>
      </c>
      <c r="D32" s="106">
        <f>C32/$B$31</f>
        <v>3.8054264482504568E-2</v>
      </c>
      <c r="E32" s="371">
        <v>20.919</v>
      </c>
      <c r="F32" s="379">
        <f>E32/$B$31</f>
        <v>3.8054264482504568E-2</v>
      </c>
      <c r="G32" s="373">
        <f>E32-$C32</f>
        <v>0</v>
      </c>
      <c r="H32" s="380">
        <f>ROUND((F32-$D32)*100,2)</f>
        <v>0</v>
      </c>
      <c r="I32" s="378">
        <f>(E32-$C32)/$C32</f>
        <v>0</v>
      </c>
      <c r="J32" s="34">
        <v>20.335000000000001</v>
      </c>
      <c r="K32" s="154">
        <f>J32/$B$31</f>
        <v>3.6991895800551192E-2</v>
      </c>
      <c r="L32" s="31">
        <f>J32-$C32</f>
        <v>-0.58399999999999963</v>
      </c>
      <c r="M32" s="385">
        <f>ROUND((K32-$D32)*100,2)</f>
        <v>-0.11</v>
      </c>
      <c r="N32" s="384">
        <f>(J32-$C32)/$C32</f>
        <v>-2.791720445527987E-2</v>
      </c>
      <c r="O32" s="103">
        <v>20.919</v>
      </c>
      <c r="P32" s="60">
        <f>O32/$B$31</f>
        <v>3.8054264482504568E-2</v>
      </c>
      <c r="Q32" s="66">
        <f>O32-$C32</f>
        <v>0</v>
      </c>
      <c r="R32" s="67">
        <f>ROUND((P32-$D32)*100,2)</f>
        <v>0</v>
      </c>
      <c r="S32" s="102">
        <f>(O32-$C32)/$C32</f>
        <v>0</v>
      </c>
      <c r="T32" s="26">
        <v>20.111000000000001</v>
      </c>
      <c r="U32" s="63">
        <f>T32/$B$31</f>
        <v>3.6584411922541679E-2</v>
      </c>
      <c r="V32" s="68">
        <f>T32-$C32</f>
        <v>-0.80799999999999983</v>
      </c>
      <c r="W32" s="69">
        <f>ROUND((U32-$D32)*100,2)</f>
        <v>-0.15</v>
      </c>
      <c r="X32" s="138">
        <f>(T32-$C32)/$C32</f>
        <v>-3.8625173287442027E-2</v>
      </c>
      <c r="Y32" s="251">
        <v>20.919</v>
      </c>
      <c r="Z32" s="129">
        <f>Y32/$B$31</f>
        <v>3.8054264482504568E-2</v>
      </c>
      <c r="AA32" s="128">
        <f>Y32-$C32</f>
        <v>0</v>
      </c>
      <c r="AB32" s="137">
        <f>ROUND((Z32-$D32)*100,2)</f>
        <v>0</v>
      </c>
      <c r="AC32" s="131">
        <f>(Y32-$C32)/$C32</f>
        <v>0</v>
      </c>
      <c r="AD32" s="125">
        <v>20.335000000000001</v>
      </c>
      <c r="AE32" s="126">
        <f>AD32/$B$31</f>
        <v>3.6991895800551192E-2</v>
      </c>
      <c r="AF32" s="125">
        <f>AD32-$C32</f>
        <v>-0.58399999999999963</v>
      </c>
      <c r="AG32" s="136">
        <f>ROUND((AE32-$D32)*100,2)</f>
        <v>-0.11</v>
      </c>
      <c r="AH32" s="140">
        <f>(AD32-$C32)/$C32</f>
        <v>-2.791720445527987E-2</v>
      </c>
    </row>
    <row r="33" spans="1:34" x14ac:dyDescent="0.3">
      <c r="A33" s="7" t="s">
        <v>1</v>
      </c>
      <c r="B33" s="47"/>
      <c r="C33" s="65">
        <v>92.043999999999997</v>
      </c>
      <c r="D33" s="106">
        <f t="shared" ref="D33:D35" si="4">C33/$B$31</f>
        <v>0.16743949137280226</v>
      </c>
      <c r="E33" s="371">
        <v>90.682000000000002</v>
      </c>
      <c r="F33" s="379">
        <f>E33/$B$31</f>
        <v>0.16496184386454799</v>
      </c>
      <c r="G33" s="373">
        <f>E33-$C33</f>
        <v>-1.3619999999999948</v>
      </c>
      <c r="H33" s="380">
        <f>ROUND((F33-$D33)*100,2)</f>
        <v>-0.25</v>
      </c>
      <c r="I33" s="378">
        <f>(E33-$C33)/$C33</f>
        <v>-1.4797270870453206E-2</v>
      </c>
      <c r="J33" s="34">
        <v>90.682000000000002</v>
      </c>
      <c r="K33" s="154">
        <f>J33/$B$31</f>
        <v>0.16496184386454799</v>
      </c>
      <c r="L33" s="31">
        <f>J33-$C33</f>
        <v>-1.3619999999999948</v>
      </c>
      <c r="M33" s="385">
        <f>ROUND((K33-$D33)*100,2)</f>
        <v>-0.25</v>
      </c>
      <c r="N33" s="384">
        <f>(J33-$C33)/$C33</f>
        <v>-1.4797270870453206E-2</v>
      </c>
      <c r="O33" s="103">
        <v>87.84</v>
      </c>
      <c r="P33" s="60">
        <f>O33/$B$31</f>
        <v>0.15979189216230227</v>
      </c>
      <c r="Q33" s="66">
        <f>O33-$C33</f>
        <v>-4.2039999999999935</v>
      </c>
      <c r="R33" s="67">
        <f>ROUND((P33-$D33)*100,2)</f>
        <v>-0.76</v>
      </c>
      <c r="S33" s="102">
        <f>(O33-$C33)/$C33</f>
        <v>-4.5673808178697074E-2</v>
      </c>
      <c r="T33" s="26">
        <v>85.21</v>
      </c>
      <c r="U33" s="63">
        <f>T33/$B$31</f>
        <v>0.15500759484460128</v>
      </c>
      <c r="V33" s="68">
        <f>T33-$C33</f>
        <v>-6.8340000000000032</v>
      </c>
      <c r="W33" s="69">
        <f>ROUND((U33-$D33)*100,2)</f>
        <v>-1.24</v>
      </c>
      <c r="X33" s="138">
        <f>(T33-$C33)/$C33</f>
        <v>-7.4247099213419709E-2</v>
      </c>
      <c r="Y33" s="251">
        <v>92.043999999999997</v>
      </c>
      <c r="Z33" s="129">
        <f>Y33/$B$31</f>
        <v>0.16743949137280226</v>
      </c>
      <c r="AA33" s="128">
        <f>Y33-$C33</f>
        <v>0</v>
      </c>
      <c r="AB33" s="137">
        <f>ROUND((Z33-$D33)*100,2)</f>
        <v>0</v>
      </c>
      <c r="AC33" s="131">
        <f>(Y33-$C33)/$C33</f>
        <v>0</v>
      </c>
      <c r="AD33" s="125">
        <v>92.043999999999997</v>
      </c>
      <c r="AE33" s="126">
        <f>AD33/$B$31</f>
        <v>0.16743949137280226</v>
      </c>
      <c r="AF33" s="125">
        <f>AD33-$C33</f>
        <v>0</v>
      </c>
      <c r="AG33" s="136">
        <f>ROUND((AE33-$D33)*100,2)</f>
        <v>0</v>
      </c>
      <c r="AH33" s="140">
        <f>(AD33-$C33)/$C33</f>
        <v>0</v>
      </c>
    </row>
    <row r="34" spans="1:34" x14ac:dyDescent="0.3">
      <c r="A34" s="7" t="s">
        <v>2</v>
      </c>
      <c r="B34" s="47"/>
      <c r="C34" s="65">
        <v>189.845</v>
      </c>
      <c r="D34" s="106">
        <f t="shared" si="4"/>
        <v>0.34535168223534013</v>
      </c>
      <c r="E34" s="371">
        <v>189.096</v>
      </c>
      <c r="F34" s="379">
        <f>E34/$B$31</f>
        <v>0.34398915801824581</v>
      </c>
      <c r="G34" s="373">
        <f>E34-$C34</f>
        <v>-0.74899999999999523</v>
      </c>
      <c r="H34" s="380">
        <f>ROUND((F34-$D34)*100,2)</f>
        <v>-0.14000000000000001</v>
      </c>
      <c r="I34" s="378">
        <f>(E34-$C34)/$C34</f>
        <v>-3.9453238167978886E-3</v>
      </c>
      <c r="J34" s="34">
        <v>189.096</v>
      </c>
      <c r="K34" s="154">
        <f>J34/$B$31</f>
        <v>0.34398915801824581</v>
      </c>
      <c r="L34" s="31">
        <f>J34-$C34</f>
        <v>-0.74899999999999523</v>
      </c>
      <c r="M34" s="385">
        <f>ROUND((K34-$D34)*100,2)</f>
        <v>-0.14000000000000001</v>
      </c>
      <c r="N34" s="384">
        <f>(J34-$C34)/$C34</f>
        <v>-3.9453238167978886E-3</v>
      </c>
      <c r="O34" s="103">
        <v>184.69499999999999</v>
      </c>
      <c r="P34" s="60">
        <f>O34/$B$31</f>
        <v>0.33598319129003207</v>
      </c>
      <c r="Q34" s="66">
        <f>O34-$C34</f>
        <v>-5.1500000000000057</v>
      </c>
      <c r="R34" s="67">
        <f>ROUND((P34-$D34)*100,2)</f>
        <v>-0.94</v>
      </c>
      <c r="S34" s="102">
        <f>(O34-$C34)/$C34</f>
        <v>-2.712739339987888E-2</v>
      </c>
      <c r="T34" s="26">
        <v>184.69499999999999</v>
      </c>
      <c r="U34" s="63">
        <f>T34/$B$31</f>
        <v>0.33598319129003207</v>
      </c>
      <c r="V34" s="68">
        <f>T34-$C34</f>
        <v>-5.1500000000000057</v>
      </c>
      <c r="W34" s="69">
        <f>ROUND((U34-$D34)*100,2)</f>
        <v>-0.94</v>
      </c>
      <c r="X34" s="138">
        <f>(T34-$C34)/$C34</f>
        <v>-2.712739339987888E-2</v>
      </c>
      <c r="Y34" s="251">
        <v>189.845</v>
      </c>
      <c r="Z34" s="129">
        <f>Y34/$B$31</f>
        <v>0.34535168223534013</v>
      </c>
      <c r="AA34" s="128">
        <f>Y34-$C34</f>
        <v>0</v>
      </c>
      <c r="AB34" s="137">
        <f>ROUND((Z34-$D34)*100,2)</f>
        <v>0</v>
      </c>
      <c r="AC34" s="131">
        <f>(Y34-$C34)/$C34</f>
        <v>0</v>
      </c>
      <c r="AD34" s="125">
        <v>189.845</v>
      </c>
      <c r="AE34" s="126">
        <f>AD34/$B$31</f>
        <v>0.34535168223534013</v>
      </c>
      <c r="AF34" s="125">
        <f>AD34-$C34</f>
        <v>0</v>
      </c>
      <c r="AG34" s="136">
        <f>ROUND((AE34-$D34)*100,2)</f>
        <v>0</v>
      </c>
      <c r="AH34" s="140">
        <f>(AD34-$C34)/$C34</f>
        <v>0</v>
      </c>
    </row>
    <row r="35" spans="1:34" x14ac:dyDescent="0.3">
      <c r="A35" s="7" t="s">
        <v>3</v>
      </c>
      <c r="B35" s="47"/>
      <c r="C35" s="65">
        <v>269.37599999999998</v>
      </c>
      <c r="D35" s="106">
        <f t="shared" si="4"/>
        <v>0.49002846929772692</v>
      </c>
      <c r="E35" s="371">
        <v>269.18</v>
      </c>
      <c r="F35" s="379">
        <f>E35/$B$31</f>
        <v>0.48967192090446865</v>
      </c>
      <c r="G35" s="373">
        <f>E35-$C35</f>
        <v>-0.19599999999996953</v>
      </c>
      <c r="H35" s="380">
        <f>ROUND((F35-$D35)*100,2)</f>
        <v>-0.04</v>
      </c>
      <c r="I35" s="378">
        <f>(E35-$C35)/$C35</f>
        <v>-7.2760750772143598E-4</v>
      </c>
      <c r="J35" s="34">
        <v>269.11799999999999</v>
      </c>
      <c r="K35" s="154">
        <f>J35/$B$31</f>
        <v>0.48955913518823385</v>
      </c>
      <c r="L35" s="31">
        <f>J35-$C35</f>
        <v>-0.25799999999998136</v>
      </c>
      <c r="M35" s="385">
        <f>ROUND((K35-$D35)*100,2)</f>
        <v>-0.05</v>
      </c>
      <c r="N35" s="384">
        <f>(J35-$C35)/$C35</f>
        <v>-9.5776906628645974E-4</v>
      </c>
      <c r="O35" s="103">
        <v>268.125</v>
      </c>
      <c r="P35" s="60">
        <f>O35/$B$31</f>
        <v>0.48775274460402207</v>
      </c>
      <c r="Q35" s="66">
        <f>O35-$C35</f>
        <v>-1.2509999999999764</v>
      </c>
      <c r="R35" s="67">
        <f>ROUND((P35-$D35)*100,2)</f>
        <v>-0.23</v>
      </c>
      <c r="S35" s="102">
        <f>(O35-$C35)/$C35</f>
        <v>-4.6440662865287795E-3</v>
      </c>
      <c r="T35" s="26">
        <v>268.06299999999999</v>
      </c>
      <c r="U35" s="63">
        <f>T35/$B$31</f>
        <v>0.48763995888778727</v>
      </c>
      <c r="V35" s="68">
        <f>T35-$C35</f>
        <v>-1.3129999999999882</v>
      </c>
      <c r="W35" s="69">
        <f>ROUND((U35-$D35)*100,2)</f>
        <v>-0.24</v>
      </c>
      <c r="X35" s="138">
        <f>(T35-$C35)/$C35</f>
        <v>-4.8742278450938032E-3</v>
      </c>
      <c r="Y35" s="251">
        <v>269.37599999999998</v>
      </c>
      <c r="Z35" s="129">
        <f>Y35/$B$31</f>
        <v>0.49002846929772692</v>
      </c>
      <c r="AA35" s="128">
        <f>Y35-$C35</f>
        <v>0</v>
      </c>
      <c r="AB35" s="137">
        <f>ROUND((Z35-$D35)*100,2)</f>
        <v>0</v>
      </c>
      <c r="AC35" s="131">
        <f>(Y35-$C35)/$C35</f>
        <v>0</v>
      </c>
      <c r="AD35" s="125">
        <v>269.37599999999998</v>
      </c>
      <c r="AE35" s="126">
        <f>AD35/$B$31</f>
        <v>0.49002846929772692</v>
      </c>
      <c r="AF35" s="125">
        <f>AD35-$C35</f>
        <v>0</v>
      </c>
      <c r="AG35" s="136">
        <f>ROUND((AE35-$D35)*100,2)</f>
        <v>0</v>
      </c>
      <c r="AH35" s="140">
        <f>(AD35-$C35)/$C35</f>
        <v>0</v>
      </c>
    </row>
    <row r="36" spans="1:34" ht="27.5" x14ac:dyDescent="0.3">
      <c r="A36" s="8" t="s">
        <v>87</v>
      </c>
      <c r="B36" s="45"/>
      <c r="C36" s="57"/>
      <c r="D36" s="106"/>
      <c r="E36" s="368"/>
      <c r="F36" s="379"/>
      <c r="G36" s="373"/>
      <c r="H36" s="377"/>
      <c r="I36" s="378"/>
      <c r="J36" s="36"/>
      <c r="K36" s="154"/>
      <c r="L36" s="31"/>
      <c r="M36" s="148"/>
      <c r="N36" s="384"/>
      <c r="O36" s="101"/>
      <c r="P36" s="60"/>
      <c r="Q36" s="66"/>
      <c r="R36" s="59"/>
      <c r="S36" s="102"/>
      <c r="T36" s="25"/>
      <c r="U36" s="63"/>
      <c r="V36" s="68"/>
      <c r="W36" s="62"/>
      <c r="X36" s="138"/>
      <c r="Y36" s="224"/>
      <c r="Z36" s="129"/>
      <c r="AA36" s="128"/>
      <c r="AB36" s="135"/>
      <c r="AC36" s="131"/>
      <c r="AD36" s="132"/>
      <c r="AE36" s="126"/>
      <c r="AF36" s="125"/>
      <c r="AG36" s="133"/>
      <c r="AH36" s="140"/>
    </row>
    <row r="37" spans="1:34" x14ac:dyDescent="0.3">
      <c r="A37" s="4" t="s">
        <v>60</v>
      </c>
      <c r="B37" s="47">
        <v>3993.93</v>
      </c>
      <c r="C37" s="65"/>
      <c r="D37" s="106"/>
      <c r="E37" s="371"/>
      <c r="F37" s="379"/>
      <c r="G37" s="373"/>
      <c r="H37" s="387"/>
      <c r="I37" s="378"/>
      <c r="J37" s="34"/>
      <c r="K37" s="154"/>
      <c r="L37" s="31"/>
      <c r="M37" s="405"/>
      <c r="N37" s="384"/>
      <c r="O37" s="103"/>
      <c r="P37" s="60"/>
      <c r="Q37" s="66"/>
      <c r="R37" s="121"/>
      <c r="S37" s="102"/>
      <c r="T37" s="26"/>
      <c r="U37" s="63"/>
      <c r="V37" s="68"/>
      <c r="W37" s="122"/>
      <c r="X37" s="138"/>
      <c r="Y37" s="251"/>
      <c r="Z37" s="129"/>
      <c r="AA37" s="128"/>
      <c r="AB37" s="130"/>
      <c r="AC37" s="131"/>
      <c r="AD37" s="125"/>
      <c r="AE37" s="126"/>
      <c r="AF37" s="125"/>
      <c r="AG37" s="127"/>
      <c r="AH37" s="140"/>
    </row>
    <row r="38" spans="1:34" x14ac:dyDescent="0.3">
      <c r="A38" s="4" t="s">
        <v>16</v>
      </c>
      <c r="B38" s="47">
        <v>302.55700000000002</v>
      </c>
      <c r="C38" s="65"/>
      <c r="D38" s="106"/>
      <c r="E38" s="371"/>
      <c r="F38" s="379"/>
      <c r="G38" s="373"/>
      <c r="H38" s="387"/>
      <c r="I38" s="378"/>
      <c r="J38" s="34"/>
      <c r="K38" s="154"/>
      <c r="L38" s="31"/>
      <c r="M38" s="405"/>
      <c r="N38" s="384"/>
      <c r="O38" s="103"/>
      <c r="P38" s="60"/>
      <c r="Q38" s="66"/>
      <c r="R38" s="121"/>
      <c r="S38" s="102"/>
      <c r="T38" s="26"/>
      <c r="U38" s="63"/>
      <c r="V38" s="68"/>
      <c r="W38" s="122"/>
      <c r="X38" s="138"/>
      <c r="Y38" s="251"/>
      <c r="Z38" s="129"/>
      <c r="AA38" s="128"/>
      <c r="AB38" s="130"/>
      <c r="AC38" s="131"/>
      <c r="AD38" s="125"/>
      <c r="AE38" s="126"/>
      <c r="AF38" s="125"/>
      <c r="AG38" s="127"/>
      <c r="AH38" s="140"/>
    </row>
    <row r="39" spans="1:34" x14ac:dyDescent="0.3">
      <c r="A39" s="7" t="s">
        <v>0</v>
      </c>
      <c r="B39" s="47"/>
      <c r="C39" s="65">
        <v>9.2430000000000003</v>
      </c>
      <c r="D39" s="106">
        <f>C39/$B$38</f>
        <v>3.0549615444362549E-2</v>
      </c>
      <c r="E39" s="371">
        <v>9.2430000000000003</v>
      </c>
      <c r="F39" s="379">
        <f>E39/$B$38</f>
        <v>3.0549615444362549E-2</v>
      </c>
      <c r="G39" s="373">
        <f>E39-$C39</f>
        <v>0</v>
      </c>
      <c r="H39" s="380">
        <f>ROUND((F39-$D39)*100,2)</f>
        <v>0</v>
      </c>
      <c r="I39" s="378">
        <f>(E39-$C39)/$C39</f>
        <v>0</v>
      </c>
      <c r="J39" s="34">
        <v>8.577</v>
      </c>
      <c r="K39" s="154">
        <f>J39/$B$38</f>
        <v>2.834837733055259E-2</v>
      </c>
      <c r="L39" s="31">
        <f>J39-$C39</f>
        <v>-0.66600000000000037</v>
      </c>
      <c r="M39" s="385">
        <f>ROUND((K39-$D39)*100,2)</f>
        <v>-0.22</v>
      </c>
      <c r="N39" s="384">
        <f>(J39-$C39)/$C39</f>
        <v>-7.2054527750730318E-2</v>
      </c>
      <c r="O39" s="103">
        <v>8.8550000000000004</v>
      </c>
      <c r="P39" s="60">
        <f>O39/$B$38</f>
        <v>2.9267212459139932E-2</v>
      </c>
      <c r="Q39" s="66">
        <f>O39-$C39</f>
        <v>-0.3879999999999999</v>
      </c>
      <c r="R39" s="67">
        <f>ROUND((P39-$D39)*100,2)</f>
        <v>-0.13</v>
      </c>
      <c r="S39" s="102">
        <f>(O39-$C39)/$C39</f>
        <v>-4.1977712863788798E-2</v>
      </c>
      <c r="T39" s="26">
        <v>7.218</v>
      </c>
      <c r="U39" s="63">
        <f>T39/$B$38</f>
        <v>2.3856661719940372E-2</v>
      </c>
      <c r="V39" s="68">
        <f>T39-$C39</f>
        <v>-2.0250000000000004</v>
      </c>
      <c r="W39" s="69">
        <f>ROUND((U39-$D39)*100,2)</f>
        <v>-0.67</v>
      </c>
      <c r="X39" s="138">
        <f>(T39-$C39)/$C39</f>
        <v>-0.21908471275559888</v>
      </c>
      <c r="Y39" s="251">
        <v>9.2430000000000003</v>
      </c>
      <c r="Z39" s="129">
        <f>Y39/$B$38</f>
        <v>3.0549615444362549E-2</v>
      </c>
      <c r="AA39" s="128">
        <f>Y39-$C39</f>
        <v>0</v>
      </c>
      <c r="AB39" s="137">
        <f>ROUND((Z39-$D39)*100,2)</f>
        <v>0</v>
      </c>
      <c r="AC39" s="131">
        <f>(Y39-$C39)/$C39</f>
        <v>0</v>
      </c>
      <c r="AD39" s="125">
        <v>9.0719999999999992</v>
      </c>
      <c r="AE39" s="126">
        <f>AD39/$B$38</f>
        <v>2.9984432685411341E-2</v>
      </c>
      <c r="AF39" s="125">
        <f>AD39-$C39</f>
        <v>-0.17100000000000115</v>
      </c>
      <c r="AG39" s="136">
        <f>ROUND((AE39-$D39)*100,2)</f>
        <v>-0.06</v>
      </c>
      <c r="AH39" s="140">
        <f>(AD39-$C39)/$C39</f>
        <v>-1.8500486854917359E-2</v>
      </c>
    </row>
    <row r="40" spans="1:34" x14ac:dyDescent="0.3">
      <c r="A40" s="7" t="s">
        <v>1</v>
      </c>
      <c r="B40" s="47"/>
      <c r="C40" s="65">
        <v>49.35</v>
      </c>
      <c r="D40" s="106">
        <f t="shared" ref="D40:D41" si="5">C40/$B$38</f>
        <v>0.16310976113591819</v>
      </c>
      <c r="E40" s="371">
        <v>46.764000000000003</v>
      </c>
      <c r="F40" s="379">
        <f t="shared" ref="F40:F42" si="6">E40/$B$38</f>
        <v>0.15456261134265609</v>
      </c>
      <c r="G40" s="373">
        <f t="shared" ref="G40:G42" si="7">E40-$C40</f>
        <v>-2.5859999999999985</v>
      </c>
      <c r="H40" s="380">
        <f t="shared" ref="H40:H42" si="8">ROUND((F40-$D40)*100,2)</f>
        <v>-0.85</v>
      </c>
      <c r="I40" s="378">
        <f t="shared" ref="I40:I42" si="9">(E40-$C40)/$C40</f>
        <v>-5.2401215805471094E-2</v>
      </c>
      <c r="J40" s="34">
        <v>46.59</v>
      </c>
      <c r="K40" s="154">
        <f t="shared" ref="K40:K42" si="10">J40/$B$38</f>
        <v>0.15398751309670575</v>
      </c>
      <c r="L40" s="31">
        <f t="shared" ref="L40:L42" si="11">J40-$C40</f>
        <v>-2.759999999999998</v>
      </c>
      <c r="M40" s="385">
        <f t="shared" ref="M40:M42" si="12">ROUND((K40-$D40)*100,2)</f>
        <v>-0.91</v>
      </c>
      <c r="N40" s="384">
        <f t="shared" ref="N40:N42" si="13">(J40-$C40)/$C40</f>
        <v>-5.5927051671732481E-2</v>
      </c>
      <c r="O40" s="103">
        <v>41.17</v>
      </c>
      <c r="P40" s="60">
        <f t="shared" ref="P40:P42" si="14">O40/$B$38</f>
        <v>0.13607353325158564</v>
      </c>
      <c r="Q40" s="66">
        <f t="shared" ref="Q40:Q42" si="15">O40-$C40</f>
        <v>-8.18</v>
      </c>
      <c r="R40" s="67">
        <f t="shared" ref="R40:R42" si="16">ROUND((P40-$D40)*100,2)</f>
        <v>-2.7</v>
      </c>
      <c r="S40" s="102">
        <f t="shared" ref="S40:S42" si="17">(O40-$C40)/$C40</f>
        <v>-0.1657548125633232</v>
      </c>
      <c r="T40" s="26">
        <v>38.624000000000002</v>
      </c>
      <c r="U40" s="63">
        <f t="shared" ref="U40:U42" si="18">T40/$B$38</f>
        <v>0.12765858995164547</v>
      </c>
      <c r="V40" s="68">
        <f t="shared" ref="V40:V42" si="19">T40-$C40</f>
        <v>-10.725999999999999</v>
      </c>
      <c r="W40" s="69">
        <f t="shared" ref="W40:W42" si="20">ROUND((U40-$D40)*100,2)</f>
        <v>-3.55</v>
      </c>
      <c r="X40" s="138">
        <f t="shared" ref="X40:X42" si="21">(T40-$C40)/$C40</f>
        <v>-0.21734549138804454</v>
      </c>
      <c r="Y40" s="251">
        <v>49.35</v>
      </c>
      <c r="Z40" s="129">
        <f t="shared" ref="Z40:Z42" si="22">Y40/$B$38</f>
        <v>0.16310976113591819</v>
      </c>
      <c r="AA40" s="128">
        <f t="shared" ref="AA40:AA42" si="23">Y40-$C40</f>
        <v>0</v>
      </c>
      <c r="AB40" s="137">
        <f t="shared" ref="AB40:AB42" si="24">ROUND((Z40-$D40)*100,2)</f>
        <v>0</v>
      </c>
      <c r="AC40" s="131">
        <f t="shared" ref="AC40:AC42" si="25">(Y40-$C40)/$C40</f>
        <v>0</v>
      </c>
      <c r="AD40" s="125">
        <v>49.35</v>
      </c>
      <c r="AE40" s="126">
        <f t="shared" ref="AE40:AE42" si="26">AD40/$B$38</f>
        <v>0.16310976113591819</v>
      </c>
      <c r="AF40" s="125">
        <f t="shared" ref="AF40:AF42" si="27">AD40-$C40</f>
        <v>0</v>
      </c>
      <c r="AG40" s="136">
        <f t="shared" ref="AG40:AG42" si="28">ROUND((AE40-$D40)*100,2)</f>
        <v>0</v>
      </c>
      <c r="AH40" s="140">
        <f t="shared" ref="AH40:AH42" si="29">(AD40-$C40)/$C40</f>
        <v>0</v>
      </c>
    </row>
    <row r="41" spans="1:34" x14ac:dyDescent="0.3">
      <c r="A41" s="7" t="s">
        <v>2</v>
      </c>
      <c r="B41" s="47"/>
      <c r="C41" s="65">
        <v>133.762</v>
      </c>
      <c r="D41" s="106">
        <f t="shared" si="5"/>
        <v>0.44210512399316493</v>
      </c>
      <c r="E41" s="371">
        <v>132.85400000000001</v>
      </c>
      <c r="F41" s="379">
        <f t="shared" si="6"/>
        <v>0.43910403659475739</v>
      </c>
      <c r="G41" s="373">
        <f t="shared" si="7"/>
        <v>-0.90799999999998704</v>
      </c>
      <c r="H41" s="380">
        <f t="shared" si="8"/>
        <v>-0.3</v>
      </c>
      <c r="I41" s="378">
        <f t="shared" si="9"/>
        <v>-6.7881760141145246E-3</v>
      </c>
      <c r="J41" s="34">
        <v>132.85400000000001</v>
      </c>
      <c r="K41" s="154">
        <f t="shared" si="10"/>
        <v>0.43910403659475739</v>
      </c>
      <c r="L41" s="31">
        <f t="shared" si="11"/>
        <v>-0.90799999999998704</v>
      </c>
      <c r="M41" s="385">
        <f t="shared" si="12"/>
        <v>-0.3</v>
      </c>
      <c r="N41" s="384">
        <f t="shared" si="13"/>
        <v>-6.7881760141145246E-3</v>
      </c>
      <c r="O41" s="103">
        <v>129.88900000000001</v>
      </c>
      <c r="P41" s="60">
        <f t="shared" si="14"/>
        <v>0.4293042302772701</v>
      </c>
      <c r="Q41" s="66">
        <f t="shared" si="15"/>
        <v>-3.8729999999999905</v>
      </c>
      <c r="R41" s="67">
        <f t="shared" si="16"/>
        <v>-1.28</v>
      </c>
      <c r="S41" s="102">
        <f t="shared" si="17"/>
        <v>-2.8954411566812624E-2</v>
      </c>
      <c r="T41" s="26">
        <v>129.523</v>
      </c>
      <c r="U41" s="63">
        <f t="shared" si="18"/>
        <v>0.42809454086337445</v>
      </c>
      <c r="V41" s="68">
        <f t="shared" si="19"/>
        <v>-4.2390000000000043</v>
      </c>
      <c r="W41" s="69">
        <f t="shared" si="20"/>
        <v>-1.4</v>
      </c>
      <c r="X41" s="138">
        <f t="shared" si="21"/>
        <v>-3.169061467382369E-2</v>
      </c>
      <c r="Y41" s="251">
        <v>133.762</v>
      </c>
      <c r="Z41" s="129">
        <f t="shared" si="22"/>
        <v>0.44210512399316493</v>
      </c>
      <c r="AA41" s="128">
        <f t="shared" si="23"/>
        <v>0</v>
      </c>
      <c r="AB41" s="137">
        <f t="shared" si="24"/>
        <v>0</v>
      </c>
      <c r="AC41" s="131">
        <f t="shared" si="25"/>
        <v>0</v>
      </c>
      <c r="AD41" s="125">
        <v>133.762</v>
      </c>
      <c r="AE41" s="126">
        <f t="shared" si="26"/>
        <v>0.44210512399316493</v>
      </c>
      <c r="AF41" s="125">
        <f t="shared" si="27"/>
        <v>0</v>
      </c>
      <c r="AG41" s="136">
        <f t="shared" si="28"/>
        <v>0</v>
      </c>
      <c r="AH41" s="140">
        <f t="shared" si="29"/>
        <v>0</v>
      </c>
    </row>
    <row r="42" spans="1:34" x14ac:dyDescent="0.3">
      <c r="A42" s="7" t="s">
        <v>3</v>
      </c>
      <c r="B42" s="47"/>
      <c r="C42" s="65">
        <v>174.73</v>
      </c>
      <c r="D42" s="106">
        <f>C42/$B$38</f>
        <v>0.57751101445347486</v>
      </c>
      <c r="E42" s="371">
        <v>174.517</v>
      </c>
      <c r="F42" s="379">
        <f t="shared" si="6"/>
        <v>0.57680701487653563</v>
      </c>
      <c r="G42" s="373">
        <f t="shared" si="7"/>
        <v>-0.21299999999999386</v>
      </c>
      <c r="H42" s="380">
        <f t="shared" si="8"/>
        <v>-7.0000000000000007E-2</v>
      </c>
      <c r="I42" s="378">
        <f t="shared" si="9"/>
        <v>-1.2190236364676579E-3</v>
      </c>
      <c r="J42" s="34">
        <v>174.482</v>
      </c>
      <c r="K42" s="154">
        <f t="shared" si="10"/>
        <v>0.57669133419487895</v>
      </c>
      <c r="L42" s="31">
        <f t="shared" si="11"/>
        <v>-0.24799999999999045</v>
      </c>
      <c r="M42" s="385">
        <f t="shared" si="12"/>
        <v>-0.08</v>
      </c>
      <c r="N42" s="384">
        <f t="shared" si="13"/>
        <v>-1.4193326847135035E-3</v>
      </c>
      <c r="O42" s="103">
        <v>174.38800000000001</v>
      </c>
      <c r="P42" s="60">
        <f t="shared" si="14"/>
        <v>0.5763806489355725</v>
      </c>
      <c r="Q42" s="66">
        <f t="shared" si="15"/>
        <v>-0.34199999999998454</v>
      </c>
      <c r="R42" s="67">
        <f t="shared" si="16"/>
        <v>-0.11</v>
      </c>
      <c r="S42" s="102">
        <f t="shared" si="17"/>
        <v>-1.9573055571452213E-3</v>
      </c>
      <c r="T42" s="26">
        <v>174.35300000000001</v>
      </c>
      <c r="U42" s="63">
        <f t="shared" si="18"/>
        <v>0.57626496825391582</v>
      </c>
      <c r="V42" s="68">
        <f t="shared" si="19"/>
        <v>-0.37699999999998113</v>
      </c>
      <c r="W42" s="69">
        <f t="shared" si="20"/>
        <v>-0.12</v>
      </c>
      <c r="X42" s="138">
        <f t="shared" si="21"/>
        <v>-2.1576146053910671E-3</v>
      </c>
      <c r="Y42" s="251">
        <v>174.73</v>
      </c>
      <c r="Z42" s="129">
        <f t="shared" si="22"/>
        <v>0.57751101445347486</v>
      </c>
      <c r="AA42" s="128">
        <f t="shared" si="23"/>
        <v>0</v>
      </c>
      <c r="AB42" s="137">
        <f t="shared" si="24"/>
        <v>0</v>
      </c>
      <c r="AC42" s="131">
        <f t="shared" si="25"/>
        <v>0</v>
      </c>
      <c r="AD42" s="125">
        <v>174.69499999999999</v>
      </c>
      <c r="AE42" s="126">
        <f t="shared" si="26"/>
        <v>0.57739533377181818</v>
      </c>
      <c r="AF42" s="125">
        <f t="shared" si="27"/>
        <v>-3.4999999999996589E-2</v>
      </c>
      <c r="AG42" s="136">
        <f t="shared" si="28"/>
        <v>-0.01</v>
      </c>
      <c r="AH42" s="140">
        <f t="shared" si="29"/>
        <v>-2.0030904824584555E-4</v>
      </c>
    </row>
    <row r="43" spans="1:34" x14ac:dyDescent="0.3">
      <c r="A43" s="4" t="s">
        <v>15</v>
      </c>
      <c r="B43" s="47">
        <v>581.31899999999996</v>
      </c>
      <c r="C43" s="65"/>
      <c r="D43" s="106"/>
      <c r="E43" s="371"/>
      <c r="F43" s="379"/>
      <c r="G43" s="373"/>
      <c r="H43" s="387"/>
      <c r="I43" s="378"/>
      <c r="J43" s="34"/>
      <c r="K43" s="154"/>
      <c r="L43" s="31"/>
      <c r="M43" s="405"/>
      <c r="N43" s="384"/>
      <c r="O43" s="103"/>
      <c r="P43" s="60"/>
      <c r="Q43" s="66"/>
      <c r="R43" s="121"/>
      <c r="S43" s="102"/>
      <c r="T43" s="26"/>
      <c r="U43" s="63"/>
      <c r="V43" s="68"/>
      <c r="W43" s="122"/>
      <c r="X43" s="138"/>
      <c r="Y43" s="251"/>
      <c r="Z43" s="129"/>
      <c r="AA43" s="128"/>
      <c r="AB43" s="130"/>
      <c r="AC43" s="131"/>
      <c r="AD43" s="125"/>
      <c r="AE43" s="126"/>
      <c r="AF43" s="125"/>
      <c r="AG43" s="127"/>
      <c r="AH43" s="140"/>
    </row>
    <row r="44" spans="1:34" x14ac:dyDescent="0.3">
      <c r="A44" s="7" t="s">
        <v>0</v>
      </c>
      <c r="B44" s="47"/>
      <c r="C44" s="65">
        <v>16.640999999999998</v>
      </c>
      <c r="D44" s="106">
        <f>C44/$B$43</f>
        <v>2.8626279202984935E-2</v>
      </c>
      <c r="E44" s="371">
        <v>16.640999999999998</v>
      </c>
      <c r="F44" s="379">
        <f>E44/$B$43</f>
        <v>2.8626279202984935E-2</v>
      </c>
      <c r="G44" s="373">
        <f t="shared" ref="G44" si="30">E44-$C44</f>
        <v>0</v>
      </c>
      <c r="H44" s="380">
        <f t="shared" ref="H44" si="31">ROUND((F44-$D44)*100,2)</f>
        <v>0</v>
      </c>
      <c r="I44" s="378">
        <f t="shared" ref="I44" si="32">(E44-$C44)/$C44</f>
        <v>0</v>
      </c>
      <c r="J44" s="34">
        <v>15.445</v>
      </c>
      <c r="K44" s="154">
        <f>J44/$B$43</f>
        <v>2.6568889026506962E-2</v>
      </c>
      <c r="L44" s="31">
        <f t="shared" ref="L44:L47" si="33">J44-$C44</f>
        <v>-1.195999999999998</v>
      </c>
      <c r="M44" s="385">
        <f t="shared" ref="M44:M47" si="34">ROUND((K44-$D44)*100,2)</f>
        <v>-0.21</v>
      </c>
      <c r="N44" s="384">
        <f t="shared" ref="N44:N47" si="35">(J44-$C44)/$C44</f>
        <v>-7.1870680848506591E-2</v>
      </c>
      <c r="O44" s="103">
        <v>16.513000000000002</v>
      </c>
      <c r="P44" s="60">
        <f>O44/$B$43</f>
        <v>2.8406090287776596E-2</v>
      </c>
      <c r="Q44" s="66">
        <f t="shared" ref="Q44:Q47" si="36">O44-$C44</f>
        <v>-0.12799999999999656</v>
      </c>
      <c r="R44" s="67">
        <f t="shared" ref="R44:R47" si="37">ROUND((P44-$D44)*100,2)</f>
        <v>-0.02</v>
      </c>
      <c r="S44" s="102">
        <f t="shared" ref="S44:S47" si="38">(O44-$C44)/$C44</f>
        <v>-7.6918454419804445E-3</v>
      </c>
      <c r="T44" s="26">
        <v>15.317</v>
      </c>
      <c r="U44" s="63">
        <f>T44/$B$43</f>
        <v>2.6348700111298619E-2</v>
      </c>
      <c r="V44" s="68">
        <f t="shared" ref="V44:V47" si="39">T44-$C44</f>
        <v>-1.3239999999999981</v>
      </c>
      <c r="W44" s="69">
        <f t="shared" ref="W44:W47" si="40">ROUND((U44-$D44)*100,2)</f>
        <v>-0.23</v>
      </c>
      <c r="X44" s="138">
        <f t="shared" ref="X44:X47" si="41">(T44-$C44)/$C44</f>
        <v>-7.956252629048724E-2</v>
      </c>
      <c r="Y44" s="251">
        <v>16.640999999999998</v>
      </c>
      <c r="Z44" s="129">
        <f>Y44/$B$43</f>
        <v>2.8626279202984935E-2</v>
      </c>
      <c r="AA44" s="128">
        <f t="shared" ref="AA44:AA47" si="42">Y44-$C44</f>
        <v>0</v>
      </c>
      <c r="AB44" s="137">
        <f t="shared" ref="AB44:AB47" si="43">ROUND((Z44-$D44)*100,2)</f>
        <v>0</v>
      </c>
      <c r="AC44" s="131">
        <f t="shared" ref="AC44:AC47" si="44">(Y44-$C44)/$C44</f>
        <v>0</v>
      </c>
      <c r="AD44" s="125">
        <v>15.445</v>
      </c>
      <c r="AE44" s="126">
        <f>AD44/$B$43</f>
        <v>2.6568889026506962E-2</v>
      </c>
      <c r="AF44" s="125">
        <f t="shared" ref="AF44:AF47" si="45">AD44-$C44</f>
        <v>-1.195999999999998</v>
      </c>
      <c r="AG44" s="136">
        <f t="shared" ref="AG44:AG47" si="46">ROUND((AE44-$D44)*100,2)</f>
        <v>-0.21</v>
      </c>
      <c r="AH44" s="140">
        <f t="shared" ref="AH44:AH47" si="47">(AD44-$C44)/$C44</f>
        <v>-7.1870680848506591E-2</v>
      </c>
    </row>
    <row r="45" spans="1:34" x14ac:dyDescent="0.3">
      <c r="A45" s="7" t="s">
        <v>1</v>
      </c>
      <c r="B45" s="47"/>
      <c r="C45" s="65">
        <v>86.447000000000003</v>
      </c>
      <c r="D45" s="106">
        <f t="shared" ref="D45:D47" si="48">C45/$B$43</f>
        <v>0.14870836838293605</v>
      </c>
      <c r="E45" s="371">
        <v>84.26</v>
      </c>
      <c r="F45" s="379">
        <f>E45/$B$43</f>
        <v>0.14494623433949347</v>
      </c>
      <c r="G45" s="373">
        <f t="shared" ref="G45:G47" si="49">E45-$C45</f>
        <v>-2.1869999999999976</v>
      </c>
      <c r="H45" s="380">
        <f t="shared" ref="H45:H47" si="50">ROUND((F45-$D45)*100,2)</f>
        <v>-0.38</v>
      </c>
      <c r="I45" s="378">
        <f t="shared" ref="I45:I47" si="51">(E45-$C45)/$C45</f>
        <v>-2.5298737955047574E-2</v>
      </c>
      <c r="J45" s="34">
        <v>83.424000000000007</v>
      </c>
      <c r="K45" s="154">
        <f>J45/$B$43</f>
        <v>0.14350812548703898</v>
      </c>
      <c r="L45" s="31">
        <f t="shared" si="33"/>
        <v>-3.0229999999999961</v>
      </c>
      <c r="M45" s="385">
        <f t="shared" si="34"/>
        <v>-0.52</v>
      </c>
      <c r="N45" s="384">
        <f t="shared" si="35"/>
        <v>-3.4969403218156746E-2</v>
      </c>
      <c r="O45" s="103">
        <v>76.113</v>
      </c>
      <c r="P45" s="60">
        <f>O45/$B$43</f>
        <v>0.13093155393166231</v>
      </c>
      <c r="Q45" s="66">
        <f t="shared" si="36"/>
        <v>-10.334000000000003</v>
      </c>
      <c r="R45" s="67">
        <f t="shared" si="37"/>
        <v>-1.78</v>
      </c>
      <c r="S45" s="102">
        <f t="shared" si="38"/>
        <v>-0.11954145314470141</v>
      </c>
      <c r="T45" s="26">
        <v>75.17</v>
      </c>
      <c r="U45" s="63">
        <f>T45/$B$43</f>
        <v>0.12930938090790084</v>
      </c>
      <c r="V45" s="68">
        <f t="shared" si="39"/>
        <v>-11.277000000000001</v>
      </c>
      <c r="W45" s="69">
        <f t="shared" si="40"/>
        <v>-1.94</v>
      </c>
      <c r="X45" s="138">
        <f t="shared" si="41"/>
        <v>-0.13044987101923722</v>
      </c>
      <c r="Y45" s="251">
        <v>86.447000000000003</v>
      </c>
      <c r="Z45" s="129">
        <f>Y45/$B$43</f>
        <v>0.14870836838293605</v>
      </c>
      <c r="AA45" s="128">
        <f t="shared" si="42"/>
        <v>0</v>
      </c>
      <c r="AB45" s="137">
        <f t="shared" si="43"/>
        <v>0</v>
      </c>
      <c r="AC45" s="131">
        <f t="shared" si="44"/>
        <v>0</v>
      </c>
      <c r="AD45" s="125">
        <v>86.447000000000003</v>
      </c>
      <c r="AE45" s="126">
        <f>AD45/$B$43</f>
        <v>0.14870836838293605</v>
      </c>
      <c r="AF45" s="125">
        <f t="shared" si="45"/>
        <v>0</v>
      </c>
      <c r="AG45" s="136">
        <f t="shared" si="46"/>
        <v>0</v>
      </c>
      <c r="AH45" s="140">
        <f t="shared" si="47"/>
        <v>0</v>
      </c>
    </row>
    <row r="46" spans="1:34" x14ac:dyDescent="0.3">
      <c r="A46" s="7" t="s">
        <v>2</v>
      </c>
      <c r="B46" s="47"/>
      <c r="C46" s="65">
        <v>286.49099999999999</v>
      </c>
      <c r="D46" s="106">
        <f t="shared" si="48"/>
        <v>0.49282923833557823</v>
      </c>
      <c r="E46" s="371">
        <v>282.82900000000001</v>
      </c>
      <c r="F46" s="379">
        <f>E46/$B$43</f>
        <v>0.48652977108953954</v>
      </c>
      <c r="G46" s="373">
        <f t="shared" si="49"/>
        <v>-3.6619999999999777</v>
      </c>
      <c r="H46" s="380">
        <f t="shared" si="50"/>
        <v>-0.63</v>
      </c>
      <c r="I46" s="378">
        <f t="shared" si="51"/>
        <v>-1.2782251449434635E-2</v>
      </c>
      <c r="J46" s="34">
        <v>282.63099999999997</v>
      </c>
      <c r="K46" s="154">
        <f>J46/$B$43</f>
        <v>0.48618916636132653</v>
      </c>
      <c r="L46" s="31">
        <f t="shared" si="33"/>
        <v>-3.8600000000000136</v>
      </c>
      <c r="M46" s="385">
        <f t="shared" si="34"/>
        <v>-0.66</v>
      </c>
      <c r="N46" s="384">
        <f t="shared" si="35"/>
        <v>-1.3473372636487756E-2</v>
      </c>
      <c r="O46" s="103">
        <v>267.358</v>
      </c>
      <c r="P46" s="60">
        <f>O46/$B$43</f>
        <v>0.45991615618963089</v>
      </c>
      <c r="Q46" s="66">
        <f t="shared" si="36"/>
        <v>-19.132999999999981</v>
      </c>
      <c r="R46" s="67">
        <f t="shared" si="37"/>
        <v>-3.29</v>
      </c>
      <c r="S46" s="102">
        <f t="shared" si="38"/>
        <v>-6.6783947837802865E-2</v>
      </c>
      <c r="T46" s="26">
        <v>267.16000000000003</v>
      </c>
      <c r="U46" s="63">
        <f>T46/$B$43</f>
        <v>0.45957555146141799</v>
      </c>
      <c r="V46" s="68">
        <f t="shared" si="39"/>
        <v>-19.33099999999996</v>
      </c>
      <c r="W46" s="69">
        <f t="shared" si="40"/>
        <v>-3.33</v>
      </c>
      <c r="X46" s="138">
        <f t="shared" si="41"/>
        <v>-6.7475069024855797E-2</v>
      </c>
      <c r="Y46" s="251">
        <v>286.49099999999999</v>
      </c>
      <c r="Z46" s="129">
        <f>Y46/$B$43</f>
        <v>0.49282923833557823</v>
      </c>
      <c r="AA46" s="128">
        <f t="shared" si="42"/>
        <v>0</v>
      </c>
      <c r="AB46" s="137">
        <f t="shared" si="43"/>
        <v>0</v>
      </c>
      <c r="AC46" s="131">
        <f t="shared" si="44"/>
        <v>0</v>
      </c>
      <c r="AD46" s="125">
        <v>286.29300000000001</v>
      </c>
      <c r="AE46" s="126">
        <f>AD46/$B$43</f>
        <v>0.49248863360736539</v>
      </c>
      <c r="AF46" s="125">
        <f t="shared" si="45"/>
        <v>-0.19799999999997908</v>
      </c>
      <c r="AG46" s="136">
        <f t="shared" si="46"/>
        <v>-0.03</v>
      </c>
      <c r="AH46" s="140">
        <f t="shared" si="47"/>
        <v>-6.9112118705292344E-4</v>
      </c>
    </row>
    <row r="47" spans="1:34" x14ac:dyDescent="0.3">
      <c r="A47" s="7" t="s">
        <v>3</v>
      </c>
      <c r="B47" s="47"/>
      <c r="C47" s="65">
        <v>398.41899999999998</v>
      </c>
      <c r="D47" s="106">
        <f t="shared" si="48"/>
        <v>0.68537068287807557</v>
      </c>
      <c r="E47" s="371">
        <v>398.20100000000002</v>
      </c>
      <c r="F47" s="379">
        <f>E47/$B$43</f>
        <v>0.68499567363186142</v>
      </c>
      <c r="G47" s="373">
        <f t="shared" si="49"/>
        <v>-0.21799999999996089</v>
      </c>
      <c r="H47" s="380">
        <f t="shared" si="50"/>
        <v>-0.04</v>
      </c>
      <c r="I47" s="378">
        <f t="shared" si="51"/>
        <v>-5.4716266041519325E-4</v>
      </c>
      <c r="J47" s="34">
        <v>397.89</v>
      </c>
      <c r="K47" s="154">
        <f>J47/$B$43</f>
        <v>0.6844606833769411</v>
      </c>
      <c r="L47" s="31">
        <f t="shared" si="33"/>
        <v>-0.52899999999999636</v>
      </c>
      <c r="M47" s="385">
        <f t="shared" si="34"/>
        <v>-0.09</v>
      </c>
      <c r="N47" s="384">
        <f t="shared" si="35"/>
        <v>-1.3277479236682899E-3</v>
      </c>
      <c r="O47" s="103">
        <v>396.03399999999999</v>
      </c>
      <c r="P47" s="60">
        <f>O47/$B$43</f>
        <v>0.68126794410642011</v>
      </c>
      <c r="Q47" s="66">
        <f t="shared" si="36"/>
        <v>-2.3849999999999909</v>
      </c>
      <c r="R47" s="67">
        <f t="shared" si="37"/>
        <v>-0.41</v>
      </c>
      <c r="S47" s="102">
        <f t="shared" si="38"/>
        <v>-5.9861602985801154E-3</v>
      </c>
      <c r="T47" s="26">
        <v>395.72300000000001</v>
      </c>
      <c r="U47" s="63">
        <f>T47/$B$43</f>
        <v>0.6807329538514999</v>
      </c>
      <c r="V47" s="68">
        <f t="shared" si="39"/>
        <v>-2.6959999999999695</v>
      </c>
      <c r="W47" s="69">
        <f t="shared" si="40"/>
        <v>-0.46</v>
      </c>
      <c r="X47" s="138">
        <f t="shared" si="41"/>
        <v>-6.766745561833069E-3</v>
      </c>
      <c r="Y47" s="251">
        <v>398.41899999999998</v>
      </c>
      <c r="Z47" s="129">
        <f>Y47/$B$43</f>
        <v>0.68537068287807557</v>
      </c>
      <c r="AA47" s="128">
        <f t="shared" si="42"/>
        <v>0</v>
      </c>
      <c r="AB47" s="137">
        <f t="shared" si="43"/>
        <v>0</v>
      </c>
      <c r="AC47" s="131">
        <f t="shared" si="44"/>
        <v>0</v>
      </c>
      <c r="AD47" s="125">
        <v>398.108</v>
      </c>
      <c r="AE47" s="126">
        <f>AD47/$B$43</f>
        <v>0.68483569262315536</v>
      </c>
      <c r="AF47" s="125">
        <f t="shared" si="45"/>
        <v>-0.31099999999997863</v>
      </c>
      <c r="AG47" s="136">
        <f t="shared" si="46"/>
        <v>-0.05</v>
      </c>
      <c r="AH47" s="140">
        <f t="shared" si="47"/>
        <v>-7.8058526325295392E-4</v>
      </c>
    </row>
    <row r="48" spans="1:34" x14ac:dyDescent="0.3">
      <c r="A48" s="4" t="s">
        <v>17</v>
      </c>
      <c r="B48" s="47">
        <v>995.53099999999995</v>
      </c>
      <c r="C48" s="65"/>
      <c r="D48" s="106"/>
      <c r="E48" s="371"/>
      <c r="F48" s="379"/>
      <c r="G48" s="373"/>
      <c r="H48" s="387"/>
      <c r="I48" s="378"/>
      <c r="J48" s="34"/>
      <c r="K48" s="154"/>
      <c r="L48" s="31"/>
      <c r="M48" s="405"/>
      <c r="N48" s="384"/>
      <c r="O48" s="103"/>
      <c r="P48" s="60"/>
      <c r="Q48" s="66"/>
      <c r="R48" s="121"/>
      <c r="S48" s="102"/>
      <c r="T48" s="26"/>
      <c r="U48" s="63"/>
      <c r="V48" s="68"/>
      <c r="W48" s="122"/>
      <c r="X48" s="138"/>
      <c r="Y48" s="251"/>
      <c r="Z48" s="129"/>
      <c r="AA48" s="128"/>
      <c r="AB48" s="130"/>
      <c r="AC48" s="131"/>
      <c r="AD48" s="125"/>
      <c r="AE48" s="126"/>
      <c r="AF48" s="125"/>
      <c r="AG48" s="127"/>
      <c r="AH48" s="140"/>
    </row>
    <row r="49" spans="1:34" x14ac:dyDescent="0.3">
      <c r="A49" s="7" t="s">
        <v>0</v>
      </c>
      <c r="B49" s="47"/>
      <c r="C49" s="65">
        <v>27.625</v>
      </c>
      <c r="D49" s="106">
        <f>C49/$B$48</f>
        <v>2.7749010327152043E-2</v>
      </c>
      <c r="E49" s="371">
        <v>26.137</v>
      </c>
      <c r="F49" s="379">
        <f>E49/$B$48</f>
        <v>2.6254330603466894E-2</v>
      </c>
      <c r="G49" s="373">
        <f t="shared" ref="G49" si="52">E49-$C49</f>
        <v>-1.4879999999999995</v>
      </c>
      <c r="H49" s="380">
        <f t="shared" ref="H49" si="53">ROUND((F49-$D49)*100,2)</f>
        <v>-0.15</v>
      </c>
      <c r="I49" s="378">
        <f t="shared" ref="I49" si="54">(E49-$C49)/$C49</f>
        <v>-5.3864253393665143E-2</v>
      </c>
      <c r="J49" s="34">
        <v>23.251999999999999</v>
      </c>
      <c r="K49" s="154">
        <f>J49/$B$48</f>
        <v>2.3356379660703686E-2</v>
      </c>
      <c r="L49" s="31">
        <f t="shared" ref="L49:L52" si="55">J49-$C49</f>
        <v>-4.3730000000000011</v>
      </c>
      <c r="M49" s="385">
        <f t="shared" ref="M49:M52" si="56">ROUND((K49-$D49)*100,2)</f>
        <v>-0.44</v>
      </c>
      <c r="N49" s="384">
        <f t="shared" ref="N49:N52" si="57">(J49-$C49)/$C49</f>
        <v>-0.15829864253393669</v>
      </c>
      <c r="O49" s="103">
        <v>26.073</v>
      </c>
      <c r="P49" s="60">
        <f>O49/$B$48</f>
        <v>2.6190043303523449E-2</v>
      </c>
      <c r="Q49" s="66">
        <f t="shared" ref="Q49:Q52" si="58">O49-$C49</f>
        <v>-1.5519999999999996</v>
      </c>
      <c r="R49" s="67">
        <f t="shared" ref="R49:R52" si="59">ROUND((P49-$D49)*100,2)</f>
        <v>-0.16</v>
      </c>
      <c r="S49" s="102">
        <f t="shared" ref="S49:S52" si="60">(O49-$C49)/$C49</f>
        <v>-5.6180995475113106E-2</v>
      </c>
      <c r="T49" s="26">
        <v>20.074000000000002</v>
      </c>
      <c r="U49" s="63">
        <f>T49/$B$48</f>
        <v>2.0164113422886883E-2</v>
      </c>
      <c r="V49" s="68">
        <f t="shared" ref="V49:V52" si="61">T49-$C49</f>
        <v>-7.5509999999999984</v>
      </c>
      <c r="W49" s="69">
        <f t="shared" ref="W49:W52" si="62">ROUND((U49-$D49)*100,2)</f>
        <v>-0.76</v>
      </c>
      <c r="X49" s="138">
        <f t="shared" ref="X49:X52" si="63">(T49-$C49)/$C49</f>
        <v>-0.27333936651583707</v>
      </c>
      <c r="Y49" s="251">
        <v>27.625</v>
      </c>
      <c r="Z49" s="129">
        <f>Y49/$B$48</f>
        <v>2.7749010327152043E-2</v>
      </c>
      <c r="AA49" s="128">
        <f t="shared" ref="AA49:AA52" si="64">Y49-$C49</f>
        <v>0</v>
      </c>
      <c r="AB49" s="137">
        <f t="shared" ref="AB49:AB52" si="65">ROUND((Z49-$D49)*100,2)</f>
        <v>0</v>
      </c>
      <c r="AC49" s="131">
        <f t="shared" ref="AC49:AC52" si="66">(Y49-$C49)/$C49</f>
        <v>0</v>
      </c>
      <c r="AD49" s="125">
        <v>26.007999999999999</v>
      </c>
      <c r="AE49" s="126">
        <f>AD49/$B$48</f>
        <v>2.6124751514518384E-2</v>
      </c>
      <c r="AF49" s="125">
        <f t="shared" ref="AF49:AF52" si="67">AD49-$C49</f>
        <v>-1.6170000000000009</v>
      </c>
      <c r="AG49" s="136">
        <f t="shared" ref="AG49:AG52" si="68">ROUND((AE49-$D49)*100,2)</f>
        <v>-0.16</v>
      </c>
      <c r="AH49" s="140">
        <f t="shared" ref="AH49:AH52" si="69">(AD49-$C49)/$C49</f>
        <v>-5.853393665158374E-2</v>
      </c>
    </row>
    <row r="50" spans="1:34" x14ac:dyDescent="0.3">
      <c r="A50" s="7" t="s">
        <v>1</v>
      </c>
      <c r="B50" s="47"/>
      <c r="C50" s="65">
        <v>189.03700000000001</v>
      </c>
      <c r="D50" s="106">
        <f t="shared" ref="D50:D52" si="70">C50/$B$48</f>
        <v>0.18988559874077252</v>
      </c>
      <c r="E50" s="371">
        <v>181.73599999999999</v>
      </c>
      <c r="F50" s="379">
        <f>E50/$B$48</f>
        <v>0.18255182410191145</v>
      </c>
      <c r="G50" s="373">
        <f t="shared" ref="G50:G52" si="71">E50-$C50</f>
        <v>-7.3010000000000161</v>
      </c>
      <c r="H50" s="380">
        <f t="shared" ref="H50:H52" si="72">ROUND((F50-$D50)*100,2)</f>
        <v>-0.73</v>
      </c>
      <c r="I50" s="378">
        <f t="shared" ref="I50:I52" si="73">(E50-$C50)/$C50</f>
        <v>-3.8622068695546456E-2</v>
      </c>
      <c r="J50" s="34">
        <v>174.375</v>
      </c>
      <c r="K50" s="154">
        <f>J50/$B$48</f>
        <v>0.1751577801193534</v>
      </c>
      <c r="L50" s="31">
        <f t="shared" si="55"/>
        <v>-14.662000000000006</v>
      </c>
      <c r="M50" s="385">
        <f t="shared" si="56"/>
        <v>-1.47</v>
      </c>
      <c r="N50" s="384">
        <f t="shared" si="57"/>
        <v>-7.7561535572401197E-2</v>
      </c>
      <c r="O50" s="103">
        <v>166.74</v>
      </c>
      <c r="P50" s="60">
        <f>O50/$B$48</f>
        <v>0.16748850613391247</v>
      </c>
      <c r="Q50" s="66">
        <f t="shared" si="58"/>
        <v>-22.296999999999997</v>
      </c>
      <c r="R50" s="67">
        <f t="shared" si="59"/>
        <v>-2.2400000000000002</v>
      </c>
      <c r="S50" s="102">
        <f t="shared" si="60"/>
        <v>-0.11795045414389774</v>
      </c>
      <c r="T50" s="26">
        <v>153.19499999999999</v>
      </c>
      <c r="U50" s="63">
        <f>T50/$B$48</f>
        <v>0.15388270179431882</v>
      </c>
      <c r="V50" s="68">
        <f t="shared" si="61"/>
        <v>-35.842000000000013</v>
      </c>
      <c r="W50" s="69">
        <f t="shared" si="62"/>
        <v>-3.6</v>
      </c>
      <c r="X50" s="138">
        <f t="shared" si="63"/>
        <v>-0.18960309357427388</v>
      </c>
      <c r="Y50" s="251">
        <v>189.03700000000001</v>
      </c>
      <c r="Z50" s="129">
        <f>Y50/$B$48</f>
        <v>0.18988559874077252</v>
      </c>
      <c r="AA50" s="128">
        <f t="shared" si="64"/>
        <v>0</v>
      </c>
      <c r="AB50" s="137">
        <f t="shared" si="65"/>
        <v>0</v>
      </c>
      <c r="AC50" s="131">
        <f t="shared" si="66"/>
        <v>0</v>
      </c>
      <c r="AD50" s="125">
        <v>184.273</v>
      </c>
      <c r="AE50" s="126">
        <f>AD50/$B$48</f>
        <v>0.18510021285123215</v>
      </c>
      <c r="AF50" s="125">
        <f t="shared" si="67"/>
        <v>-4.76400000000001</v>
      </c>
      <c r="AG50" s="136">
        <f t="shared" si="68"/>
        <v>-0.48</v>
      </c>
      <c r="AH50" s="140">
        <f t="shared" si="69"/>
        <v>-2.5201415595888687E-2</v>
      </c>
    </row>
    <row r="51" spans="1:34" x14ac:dyDescent="0.3">
      <c r="A51" s="7" t="s">
        <v>2</v>
      </c>
      <c r="B51" s="47"/>
      <c r="C51" s="65">
        <v>527.56299999999999</v>
      </c>
      <c r="D51" s="106">
        <f t="shared" si="70"/>
        <v>0.52993126281351366</v>
      </c>
      <c r="E51" s="371">
        <v>521.23599999999999</v>
      </c>
      <c r="F51" s="379">
        <f>E51/$B$48</f>
        <v>0.52357586052066685</v>
      </c>
      <c r="G51" s="373">
        <f t="shared" si="71"/>
        <v>-6.3269999999999982</v>
      </c>
      <c r="H51" s="380">
        <f t="shared" si="72"/>
        <v>-0.64</v>
      </c>
      <c r="I51" s="378">
        <f t="shared" si="73"/>
        <v>-1.1992880471147518E-2</v>
      </c>
      <c r="J51" s="34">
        <v>520.98299999999995</v>
      </c>
      <c r="K51" s="154">
        <f>J51/$B$48</f>
        <v>0.52332172478807792</v>
      </c>
      <c r="L51" s="31">
        <f t="shared" si="55"/>
        <v>-6.5800000000000409</v>
      </c>
      <c r="M51" s="385">
        <f t="shared" si="56"/>
        <v>-0.66</v>
      </c>
      <c r="N51" s="384">
        <f t="shared" si="57"/>
        <v>-1.2472444049336366E-2</v>
      </c>
      <c r="O51" s="103">
        <v>499.92399999999998</v>
      </c>
      <c r="P51" s="60">
        <f>O51/$B$48</f>
        <v>0.50216818963949894</v>
      </c>
      <c r="Q51" s="66">
        <f t="shared" si="58"/>
        <v>-27.63900000000001</v>
      </c>
      <c r="R51" s="67">
        <f t="shared" si="59"/>
        <v>-2.78</v>
      </c>
      <c r="S51" s="102">
        <f t="shared" si="60"/>
        <v>-5.2389951531854981E-2</v>
      </c>
      <c r="T51" s="26">
        <v>496.411</v>
      </c>
      <c r="U51" s="63">
        <f>T51/$B$48</f>
        <v>0.49863941956604069</v>
      </c>
      <c r="V51" s="68">
        <f t="shared" si="61"/>
        <v>-31.151999999999987</v>
      </c>
      <c r="W51" s="69">
        <f t="shared" si="62"/>
        <v>-3.13</v>
      </c>
      <c r="X51" s="138">
        <f t="shared" si="63"/>
        <v>-5.9048871888286301E-2</v>
      </c>
      <c r="Y51" s="251">
        <v>527.56299999999999</v>
      </c>
      <c r="Z51" s="129">
        <f>Y51/$B$48</f>
        <v>0.52993126281351366</v>
      </c>
      <c r="AA51" s="128">
        <f t="shared" si="64"/>
        <v>0</v>
      </c>
      <c r="AB51" s="137">
        <f t="shared" si="65"/>
        <v>0</v>
      </c>
      <c r="AC51" s="131">
        <f t="shared" si="66"/>
        <v>0</v>
      </c>
      <c r="AD51" s="125">
        <v>527.56299999999999</v>
      </c>
      <c r="AE51" s="126">
        <f>AD51/$B$48</f>
        <v>0.52993126281351366</v>
      </c>
      <c r="AF51" s="125">
        <f t="shared" si="67"/>
        <v>0</v>
      </c>
      <c r="AG51" s="136">
        <f t="shared" si="68"/>
        <v>0</v>
      </c>
      <c r="AH51" s="140">
        <f t="shared" si="69"/>
        <v>0</v>
      </c>
    </row>
    <row r="52" spans="1:34" x14ac:dyDescent="0.3">
      <c r="A52" s="7" t="s">
        <v>3</v>
      </c>
      <c r="B52" s="47"/>
      <c r="C52" s="65">
        <v>715.94</v>
      </c>
      <c r="D52" s="106">
        <f t="shared" si="70"/>
        <v>0.71915389877361935</v>
      </c>
      <c r="E52" s="371">
        <v>714.12800000000004</v>
      </c>
      <c r="F52" s="379">
        <f>E52/$B$48</f>
        <v>0.71733376459397058</v>
      </c>
      <c r="G52" s="373">
        <f t="shared" si="71"/>
        <v>-1.8120000000000118</v>
      </c>
      <c r="H52" s="380">
        <f t="shared" si="72"/>
        <v>-0.18</v>
      </c>
      <c r="I52" s="378">
        <f t="shared" si="73"/>
        <v>-2.5309383467888532E-3</v>
      </c>
      <c r="J52" s="34">
        <v>713.76700000000005</v>
      </c>
      <c r="K52" s="154">
        <f>J52/$B$48</f>
        <v>0.71697114404272699</v>
      </c>
      <c r="L52" s="31">
        <f t="shared" si="55"/>
        <v>-2.1730000000000018</v>
      </c>
      <c r="M52" s="385">
        <f t="shared" si="56"/>
        <v>-0.22</v>
      </c>
      <c r="N52" s="384">
        <f t="shared" si="57"/>
        <v>-3.0351705450177412E-3</v>
      </c>
      <c r="O52" s="103">
        <v>712.41899999999998</v>
      </c>
      <c r="P52" s="60">
        <f>O52/$B$48</f>
        <v>0.71561709278766816</v>
      </c>
      <c r="Q52" s="66">
        <f t="shared" si="58"/>
        <v>-3.5210000000000719</v>
      </c>
      <c r="R52" s="67">
        <f t="shared" si="59"/>
        <v>-0.35</v>
      </c>
      <c r="S52" s="102">
        <f t="shared" si="60"/>
        <v>-4.9180098890969515E-3</v>
      </c>
      <c r="T52" s="26">
        <v>712.05799999999999</v>
      </c>
      <c r="U52" s="63">
        <f>T52/$B$48</f>
        <v>0.71525447223642458</v>
      </c>
      <c r="V52" s="68">
        <f t="shared" si="61"/>
        <v>-3.8820000000000618</v>
      </c>
      <c r="W52" s="69">
        <f t="shared" si="62"/>
        <v>-0.39</v>
      </c>
      <c r="X52" s="138">
        <f t="shared" si="63"/>
        <v>-5.4222420873258391E-3</v>
      </c>
      <c r="Y52" s="251">
        <v>715.94</v>
      </c>
      <c r="Z52" s="129">
        <f>Y52/$B$48</f>
        <v>0.71915389877361935</v>
      </c>
      <c r="AA52" s="128">
        <f t="shared" si="64"/>
        <v>0</v>
      </c>
      <c r="AB52" s="137">
        <f t="shared" si="65"/>
        <v>0</v>
      </c>
      <c r="AC52" s="131">
        <f t="shared" si="66"/>
        <v>0</v>
      </c>
      <c r="AD52" s="449">
        <v>715.57899999999995</v>
      </c>
      <c r="AE52" s="126">
        <f>AD52/$B$48</f>
        <v>0.71879127822237576</v>
      </c>
      <c r="AF52" s="125">
        <f t="shared" si="67"/>
        <v>-0.36100000000010368</v>
      </c>
      <c r="AG52" s="136">
        <f t="shared" si="68"/>
        <v>-0.04</v>
      </c>
      <c r="AH52" s="140">
        <f t="shared" si="69"/>
        <v>-5.0423219822904664E-4</v>
      </c>
    </row>
    <row r="53" spans="1:34" x14ac:dyDescent="0.3">
      <c r="A53" s="4" t="s">
        <v>18</v>
      </c>
      <c r="B53" s="47">
        <v>1910.53</v>
      </c>
      <c r="C53" s="65"/>
      <c r="D53" s="106"/>
      <c r="E53" s="371"/>
      <c r="F53" s="379"/>
      <c r="G53" s="373"/>
      <c r="H53" s="387"/>
      <c r="I53" s="378"/>
      <c r="J53" s="34"/>
      <c r="K53" s="154"/>
      <c r="L53" s="31"/>
      <c r="M53" s="405"/>
      <c r="N53" s="384"/>
      <c r="O53" s="103"/>
      <c r="P53" s="60"/>
      <c r="Q53" s="66"/>
      <c r="R53" s="121"/>
      <c r="S53" s="102"/>
      <c r="T53" s="26"/>
      <c r="U53" s="63"/>
      <c r="V53" s="68"/>
      <c r="W53" s="122"/>
      <c r="X53" s="138"/>
      <c r="Y53" s="251"/>
      <c r="Z53" s="129"/>
      <c r="AA53" s="128"/>
      <c r="AB53" s="130"/>
      <c r="AC53" s="131"/>
      <c r="AD53" s="125"/>
      <c r="AE53" s="126"/>
      <c r="AF53" s="125"/>
      <c r="AG53" s="127"/>
      <c r="AH53" s="140"/>
    </row>
    <row r="54" spans="1:34" x14ac:dyDescent="0.3">
      <c r="A54" s="7" t="s">
        <v>0</v>
      </c>
      <c r="B54" s="47"/>
      <c r="C54" s="65">
        <v>26.66</v>
      </c>
      <c r="D54" s="106">
        <f>C54/$B$53</f>
        <v>1.3954243063443129E-2</v>
      </c>
      <c r="E54" s="371">
        <v>25.824000000000002</v>
      </c>
      <c r="F54" s="379">
        <f>E54/$B$53</f>
        <v>1.3516668149675745E-2</v>
      </c>
      <c r="G54" s="373">
        <f t="shared" ref="G54" si="74">E54-$C54</f>
        <v>-0.83599999999999852</v>
      </c>
      <c r="H54" s="380">
        <f t="shared" ref="H54" si="75">ROUND((F54-$D54)*100,2)</f>
        <v>-0.04</v>
      </c>
      <c r="I54" s="378">
        <f t="shared" ref="I54" si="76">(E54-$C54)/$C54</f>
        <v>-3.1357839459864909E-2</v>
      </c>
      <c r="J54" s="34">
        <v>25.550999999999998</v>
      </c>
      <c r="K54" s="154">
        <f>J54/$B$53</f>
        <v>1.3373775863242137E-2</v>
      </c>
      <c r="L54" s="31">
        <f t="shared" ref="L54:L57" si="77">J54-$C54</f>
        <v>-1.1090000000000018</v>
      </c>
      <c r="M54" s="385">
        <f t="shared" ref="M54:M57" si="78">ROUND((K54-$D54)*100,2)</f>
        <v>-0.06</v>
      </c>
      <c r="N54" s="384">
        <f t="shared" ref="N54:N57" si="79">(J54-$C54)/$C54</f>
        <v>-4.1597899474868784E-2</v>
      </c>
      <c r="O54" s="103">
        <v>23.937999999999999</v>
      </c>
      <c r="P54" s="60">
        <f>O54/$B$53</f>
        <v>1.2529507518856025E-2</v>
      </c>
      <c r="Q54" s="66">
        <f t="shared" ref="Q54:Q57" si="80">O54-$C54</f>
        <v>-2.7220000000000013</v>
      </c>
      <c r="R54" s="67">
        <f t="shared" ref="R54:R57" si="81">ROUND((P54-$D54)*100,2)</f>
        <v>-0.14000000000000001</v>
      </c>
      <c r="S54" s="102">
        <f t="shared" ref="S54:S57" si="82">(O54-$C54)/$C54</f>
        <v>-0.10210052513128287</v>
      </c>
      <c r="T54" s="26">
        <v>23.457000000000001</v>
      </c>
      <c r="U54" s="63">
        <f>T54/$B$53</f>
        <v>1.2277744918949193E-2</v>
      </c>
      <c r="V54" s="68">
        <f t="shared" ref="V54:V57" si="83">T54-$C54</f>
        <v>-3.2029999999999994</v>
      </c>
      <c r="W54" s="69">
        <f t="shared" ref="W54:W57" si="84">ROUND((U54-$D54)*100,2)</f>
        <v>-0.17</v>
      </c>
      <c r="X54" s="138">
        <f t="shared" ref="X54:X57" si="85">(T54-$C54)/$C54</f>
        <v>-0.12014253563390845</v>
      </c>
      <c r="Y54" s="251">
        <v>26.66</v>
      </c>
      <c r="Z54" s="129">
        <f>Y54/$B$53</f>
        <v>1.3954243063443129E-2</v>
      </c>
      <c r="AA54" s="128">
        <f t="shared" ref="AA54:AA57" si="86">Y54-$C54</f>
        <v>0</v>
      </c>
      <c r="AB54" s="137">
        <f t="shared" ref="AB54:AB57" si="87">ROUND((Z54-$D54)*100,2)</f>
        <v>0</v>
      </c>
      <c r="AC54" s="131">
        <f t="shared" ref="AC54:AC57" si="88">(Y54-$C54)/$C54</f>
        <v>0</v>
      </c>
      <c r="AD54" s="125">
        <v>26.66</v>
      </c>
      <c r="AE54" s="126">
        <f>AD54/$B$53</f>
        <v>1.3954243063443129E-2</v>
      </c>
      <c r="AF54" s="125">
        <f t="shared" ref="AF54:AF57" si="89">AD54-$C54</f>
        <v>0</v>
      </c>
      <c r="AG54" s="136">
        <f t="shared" ref="AG54:AG57" si="90">ROUND((AE54-$D54)*100,2)</f>
        <v>0</v>
      </c>
      <c r="AH54" s="140">
        <f t="shared" ref="AH54:AH57" si="91">(AD54-$C54)/$C54</f>
        <v>0</v>
      </c>
    </row>
    <row r="55" spans="1:34" x14ac:dyDescent="0.3">
      <c r="A55" s="7" t="s">
        <v>1</v>
      </c>
      <c r="B55" s="47"/>
      <c r="C55" s="65">
        <v>165.70500000000001</v>
      </c>
      <c r="D55" s="106">
        <f t="shared" ref="D55:D57" si="92">C55/$B$53</f>
        <v>8.6732477375387987E-2</v>
      </c>
      <c r="E55" s="371">
        <v>156.976</v>
      </c>
      <c r="F55" s="379">
        <f>E55/$B$53</f>
        <v>8.216358811429289E-2</v>
      </c>
      <c r="G55" s="373">
        <f t="shared" ref="G55:G57" si="93">E55-$C55</f>
        <v>-8.7290000000000134</v>
      </c>
      <c r="H55" s="380">
        <f t="shared" ref="H55:H57" si="94">ROUND((F55-$D55)*100,2)</f>
        <v>-0.46</v>
      </c>
      <c r="I55" s="378">
        <f t="shared" ref="I55:I57" si="95">(E55-$C55)/$C55</f>
        <v>-5.2677951781780953E-2</v>
      </c>
      <c r="J55" s="34">
        <v>155.86199999999999</v>
      </c>
      <c r="K55" s="154">
        <f>J55/$B$53</f>
        <v>8.1580503839248794E-2</v>
      </c>
      <c r="L55" s="31">
        <f t="shared" si="77"/>
        <v>-9.8430000000000177</v>
      </c>
      <c r="M55" s="385">
        <f t="shared" si="78"/>
        <v>-0.52</v>
      </c>
      <c r="N55" s="384">
        <f t="shared" si="79"/>
        <v>-5.9400742282972853E-2</v>
      </c>
      <c r="O55" s="103">
        <v>143.83500000000001</v>
      </c>
      <c r="P55" s="60">
        <f>O55/$B$53</f>
        <v>7.528539201164075E-2</v>
      </c>
      <c r="Q55" s="66">
        <f t="shared" si="80"/>
        <v>-21.870000000000005</v>
      </c>
      <c r="R55" s="67">
        <f t="shared" si="81"/>
        <v>-1.1399999999999999</v>
      </c>
      <c r="S55" s="102">
        <f t="shared" si="82"/>
        <v>-0.13198153344799496</v>
      </c>
      <c r="T55" s="26">
        <v>142.52500000000001</v>
      </c>
      <c r="U55" s="63">
        <f>T55/$B$53</f>
        <v>7.4599718402746887E-2</v>
      </c>
      <c r="V55" s="68">
        <f t="shared" si="83"/>
        <v>-23.180000000000007</v>
      </c>
      <c r="W55" s="69">
        <f t="shared" si="84"/>
        <v>-1.21</v>
      </c>
      <c r="X55" s="138">
        <f t="shared" si="85"/>
        <v>-0.13988714884885795</v>
      </c>
      <c r="Y55" s="251">
        <v>165.70500000000001</v>
      </c>
      <c r="Z55" s="129">
        <f>Y55/$B$53</f>
        <v>8.6732477375387987E-2</v>
      </c>
      <c r="AA55" s="128">
        <f t="shared" si="86"/>
        <v>0</v>
      </c>
      <c r="AB55" s="137">
        <f t="shared" si="87"/>
        <v>0</v>
      </c>
      <c r="AC55" s="131">
        <f t="shared" si="88"/>
        <v>0</v>
      </c>
      <c r="AD55" s="125">
        <v>165.70500000000001</v>
      </c>
      <c r="AE55" s="126">
        <f>AD55/$B$53</f>
        <v>8.6732477375387987E-2</v>
      </c>
      <c r="AF55" s="125">
        <f t="shared" si="89"/>
        <v>0</v>
      </c>
      <c r="AG55" s="136">
        <f t="shared" si="90"/>
        <v>0</v>
      </c>
      <c r="AH55" s="140">
        <f t="shared" si="91"/>
        <v>0</v>
      </c>
    </row>
    <row r="56" spans="1:34" x14ac:dyDescent="0.3">
      <c r="A56" s="7" t="s">
        <v>2</v>
      </c>
      <c r="B56" s="47"/>
      <c r="C56" s="65">
        <v>439.315</v>
      </c>
      <c r="D56" s="106">
        <f t="shared" si="92"/>
        <v>0.2299440469398544</v>
      </c>
      <c r="E56" s="371">
        <v>433.61200000000002</v>
      </c>
      <c r="F56" s="379">
        <f>E56/$B$53</f>
        <v>0.22695901137380728</v>
      </c>
      <c r="G56" s="373">
        <f t="shared" si="93"/>
        <v>-5.7029999999999745</v>
      </c>
      <c r="H56" s="380">
        <f t="shared" si="94"/>
        <v>-0.3</v>
      </c>
      <c r="I56" s="378">
        <f t="shared" si="95"/>
        <v>-1.298157358615111E-2</v>
      </c>
      <c r="J56" s="34">
        <v>433.55700000000002</v>
      </c>
      <c r="K56" s="154">
        <f>J56/$B$53</f>
        <v>0.22693022355053311</v>
      </c>
      <c r="L56" s="31">
        <f t="shared" si="77"/>
        <v>-5.7579999999999814</v>
      </c>
      <c r="M56" s="385">
        <f t="shared" si="78"/>
        <v>-0.3</v>
      </c>
      <c r="N56" s="384">
        <f t="shared" si="79"/>
        <v>-1.3106768491856598E-2</v>
      </c>
      <c r="O56" s="103">
        <v>412.93299999999999</v>
      </c>
      <c r="P56" s="60">
        <f>O56/$B$53</f>
        <v>0.21613531323768798</v>
      </c>
      <c r="Q56" s="66">
        <f t="shared" si="80"/>
        <v>-26.382000000000005</v>
      </c>
      <c r="R56" s="67">
        <f t="shared" si="81"/>
        <v>-1.38</v>
      </c>
      <c r="S56" s="102">
        <f t="shared" si="82"/>
        <v>-6.005258186039631E-2</v>
      </c>
      <c r="T56" s="26">
        <v>412.87799999999999</v>
      </c>
      <c r="U56" s="63">
        <f>T56/$B$53</f>
        <v>0.2161065254144138</v>
      </c>
      <c r="V56" s="68">
        <f t="shared" si="83"/>
        <v>-26.437000000000012</v>
      </c>
      <c r="W56" s="69">
        <f t="shared" si="84"/>
        <v>-1.38</v>
      </c>
      <c r="X56" s="138">
        <f t="shared" si="85"/>
        <v>-6.0177776766101802E-2</v>
      </c>
      <c r="Y56" s="251">
        <v>439.315</v>
      </c>
      <c r="Z56" s="129">
        <f>Y56/$B$53</f>
        <v>0.2299440469398544</v>
      </c>
      <c r="AA56" s="128">
        <f t="shared" si="86"/>
        <v>0</v>
      </c>
      <c r="AB56" s="137">
        <f t="shared" si="87"/>
        <v>0</v>
      </c>
      <c r="AC56" s="131">
        <f t="shared" si="88"/>
        <v>0</v>
      </c>
      <c r="AD56" s="125">
        <v>439.26</v>
      </c>
      <c r="AE56" s="126">
        <f>AD56/$B$53</f>
        <v>0.2299152591165802</v>
      </c>
      <c r="AF56" s="125">
        <f t="shared" si="89"/>
        <v>-5.5000000000006821E-2</v>
      </c>
      <c r="AG56" s="136">
        <f t="shared" si="90"/>
        <v>0</v>
      </c>
      <c r="AH56" s="140">
        <f t="shared" si="91"/>
        <v>-1.2519490570548882E-4</v>
      </c>
    </row>
    <row r="57" spans="1:34" x14ac:dyDescent="0.3">
      <c r="A57" s="7" t="s">
        <v>3</v>
      </c>
      <c r="B57" s="47"/>
      <c r="C57" s="65">
        <v>697.38400000000001</v>
      </c>
      <c r="D57" s="106">
        <f t="shared" si="92"/>
        <v>0.3650212244769776</v>
      </c>
      <c r="E57" s="371">
        <v>695.63499999999999</v>
      </c>
      <c r="F57" s="379">
        <f>E57/$B$53</f>
        <v>0.36410577169685898</v>
      </c>
      <c r="G57" s="373">
        <f t="shared" si="93"/>
        <v>-1.7490000000000236</v>
      </c>
      <c r="H57" s="380">
        <f t="shared" si="94"/>
        <v>-0.09</v>
      </c>
      <c r="I57" s="378">
        <f t="shared" si="95"/>
        <v>-2.5079439734780602E-3</v>
      </c>
      <c r="J57" s="34">
        <v>695.63499999999999</v>
      </c>
      <c r="K57" s="154">
        <f>J57/$B$53</f>
        <v>0.36410577169685898</v>
      </c>
      <c r="L57" s="31">
        <f t="shared" si="77"/>
        <v>-1.7490000000000236</v>
      </c>
      <c r="M57" s="385">
        <f t="shared" si="78"/>
        <v>-0.09</v>
      </c>
      <c r="N57" s="384">
        <f t="shared" si="79"/>
        <v>-2.5079439734780602E-3</v>
      </c>
      <c r="O57" s="103">
        <v>688.995</v>
      </c>
      <c r="P57" s="60">
        <f>O57/$B$53</f>
        <v>0.36063029630521376</v>
      </c>
      <c r="Q57" s="66">
        <f t="shared" si="80"/>
        <v>-8.38900000000001</v>
      </c>
      <c r="R57" s="67">
        <f t="shared" si="81"/>
        <v>-0.44</v>
      </c>
      <c r="S57" s="102">
        <f t="shared" si="82"/>
        <v>-1.2029240705264259E-2</v>
      </c>
      <c r="T57" s="26">
        <v>688.995</v>
      </c>
      <c r="U57" s="63">
        <f>T57/$B$53</f>
        <v>0.36063029630521376</v>
      </c>
      <c r="V57" s="68">
        <f t="shared" si="83"/>
        <v>-8.38900000000001</v>
      </c>
      <c r="W57" s="69">
        <f t="shared" si="84"/>
        <v>-0.44</v>
      </c>
      <c r="X57" s="138">
        <f t="shared" si="85"/>
        <v>-1.2029240705264259E-2</v>
      </c>
      <c r="Y57" s="251">
        <v>697.38400000000001</v>
      </c>
      <c r="Z57" s="129">
        <f>Y57/$B$53</f>
        <v>0.3650212244769776</v>
      </c>
      <c r="AA57" s="128">
        <f t="shared" si="86"/>
        <v>0</v>
      </c>
      <c r="AB57" s="137">
        <f t="shared" si="87"/>
        <v>0</v>
      </c>
      <c r="AC57" s="131">
        <f t="shared" si="88"/>
        <v>0</v>
      </c>
      <c r="AD57" s="125">
        <v>697.38400000000001</v>
      </c>
      <c r="AE57" s="126">
        <f>AD57/$B$53</f>
        <v>0.3650212244769776</v>
      </c>
      <c r="AF57" s="125">
        <f t="shared" si="89"/>
        <v>0</v>
      </c>
      <c r="AG57" s="136">
        <f t="shared" si="90"/>
        <v>0</v>
      </c>
      <c r="AH57" s="140">
        <f t="shared" si="91"/>
        <v>0</v>
      </c>
    </row>
    <row r="58" spans="1:34" x14ac:dyDescent="0.3">
      <c r="A58" s="4" t="s">
        <v>53</v>
      </c>
      <c r="B58" s="47">
        <v>203.99799999999999</v>
      </c>
      <c r="C58" s="65"/>
      <c r="D58" s="106"/>
      <c r="E58" s="371"/>
      <c r="F58" s="379"/>
      <c r="G58" s="373"/>
      <c r="H58" s="387"/>
      <c r="I58" s="378"/>
      <c r="J58" s="34"/>
      <c r="K58" s="154"/>
      <c r="L58" s="31"/>
      <c r="M58" s="405"/>
      <c r="N58" s="384"/>
      <c r="O58" s="103"/>
      <c r="P58" s="60"/>
      <c r="Q58" s="66"/>
      <c r="R58" s="121"/>
      <c r="S58" s="102"/>
      <c r="T58" s="26"/>
      <c r="U58" s="63"/>
      <c r="V58" s="68"/>
      <c r="W58" s="122"/>
      <c r="X58" s="138"/>
      <c r="Y58" s="251"/>
      <c r="Z58" s="129"/>
      <c r="AA58" s="128"/>
      <c r="AB58" s="130"/>
      <c r="AC58" s="131"/>
      <c r="AD58" s="125"/>
      <c r="AE58" s="126"/>
      <c r="AF58" s="125"/>
      <c r="AG58" s="127"/>
      <c r="AH58" s="140"/>
    </row>
    <row r="59" spans="1:34" x14ac:dyDescent="0.3">
      <c r="A59" s="7" t="s">
        <v>0</v>
      </c>
      <c r="B59" s="47"/>
      <c r="C59" s="65">
        <v>5.0090000000000003</v>
      </c>
      <c r="D59" s="106">
        <f>C59/$B$58</f>
        <v>2.4554162295708785E-2</v>
      </c>
      <c r="E59" s="371">
        <v>5.0090000000000003</v>
      </c>
      <c r="F59" s="379">
        <f>E59/$B$58</f>
        <v>2.4554162295708785E-2</v>
      </c>
      <c r="G59" s="373">
        <f t="shared" ref="G59" si="96">E59-$C59</f>
        <v>0</v>
      </c>
      <c r="H59" s="380">
        <f t="shared" ref="H59" si="97">ROUND((F59-$D59)*100,2)</f>
        <v>0</v>
      </c>
      <c r="I59" s="378">
        <f t="shared" ref="I59" si="98">(E59-$C59)/$C59</f>
        <v>0</v>
      </c>
      <c r="J59" s="34">
        <v>4.556</v>
      </c>
      <c r="K59" s="154">
        <f>J59/$B$58</f>
        <v>2.2333552289728331E-2</v>
      </c>
      <c r="L59" s="31">
        <f t="shared" ref="L59:L62" si="99">J59-$C59</f>
        <v>-0.45300000000000029</v>
      </c>
      <c r="M59" s="385">
        <f t="shared" ref="M59:M62" si="100">ROUND((K59-$D59)*100,2)</f>
        <v>-0.22</v>
      </c>
      <c r="N59" s="384">
        <f t="shared" ref="N59:N62" si="101">(J59-$C59)/$C59</f>
        <v>-9.043721301657022E-2</v>
      </c>
      <c r="O59" s="103">
        <v>5.0090000000000003</v>
      </c>
      <c r="P59" s="60">
        <f>O59/$B$58</f>
        <v>2.4554162295708785E-2</v>
      </c>
      <c r="Q59" s="66">
        <f t="shared" ref="Q59:Q62" si="102">O59-$C59</f>
        <v>0</v>
      </c>
      <c r="R59" s="67">
        <f t="shared" ref="R59:R62" si="103">ROUND((P59-$D59)*100,2)</f>
        <v>0</v>
      </c>
      <c r="S59" s="102">
        <f t="shared" ref="S59:S62" si="104">(O59-$C59)/$C59</f>
        <v>0</v>
      </c>
      <c r="T59" s="26">
        <v>4.4450000000000003</v>
      </c>
      <c r="U59" s="63">
        <f>T59/$B$58</f>
        <v>2.1789429308130475E-2</v>
      </c>
      <c r="V59" s="68">
        <f t="shared" ref="V59:V62" si="105">T59-$C59</f>
        <v>-0.56400000000000006</v>
      </c>
      <c r="W59" s="69">
        <f t="shared" ref="W59:W62" si="106">ROUND((U59-$D59)*100,2)</f>
        <v>-0.28000000000000003</v>
      </c>
      <c r="X59" s="138">
        <f t="shared" ref="X59:X62" si="107">(T59-$C59)/$C59</f>
        <v>-0.11259732481533241</v>
      </c>
      <c r="Y59" s="251">
        <v>5.0090000000000003</v>
      </c>
      <c r="Z59" s="129">
        <f>Y59/$B$58</f>
        <v>2.4554162295708785E-2</v>
      </c>
      <c r="AA59" s="128">
        <f t="shared" ref="AA59:AA62" si="108">Y59-$C59</f>
        <v>0</v>
      </c>
      <c r="AB59" s="137">
        <f t="shared" ref="AB59:AB62" si="109">ROUND((Z59-$D59)*100,2)</f>
        <v>0</v>
      </c>
      <c r="AC59" s="131">
        <f t="shared" ref="AC59:AC62" si="110">(Y59-$C59)/$C59</f>
        <v>0</v>
      </c>
      <c r="AD59" s="125">
        <v>4.556</v>
      </c>
      <c r="AE59" s="126">
        <f>AD59/$B$58</f>
        <v>2.2333552289728331E-2</v>
      </c>
      <c r="AF59" s="125">
        <f t="shared" ref="AF59:AF62" si="111">AD59-$C59</f>
        <v>-0.45300000000000029</v>
      </c>
      <c r="AG59" s="136">
        <f t="shared" ref="AG59:AG62" si="112">ROUND((AE59-$D59)*100,2)</f>
        <v>-0.22</v>
      </c>
      <c r="AH59" s="140">
        <f t="shared" ref="AH59:AH62" si="113">(AD59-$C59)/$C59</f>
        <v>-9.043721301657022E-2</v>
      </c>
    </row>
    <row r="60" spans="1:34" x14ac:dyDescent="0.3">
      <c r="A60" s="7" t="s">
        <v>1</v>
      </c>
      <c r="B60" s="47"/>
      <c r="C60" s="65">
        <v>31.039000000000001</v>
      </c>
      <c r="D60" s="106">
        <f t="shared" ref="D60:D62" si="114">C60/$B$58</f>
        <v>0.15215345248482828</v>
      </c>
      <c r="E60" s="371">
        <v>29.977</v>
      </c>
      <c r="F60" s="379">
        <f>E60/$B$58</f>
        <v>0.14694751909332446</v>
      </c>
      <c r="G60" s="373">
        <f t="shared" ref="G60:G62" si="115">E60-$C60</f>
        <v>-1.0620000000000012</v>
      </c>
      <c r="H60" s="380">
        <f t="shared" ref="H60:H62" si="116">ROUND((F60-$D60)*100,2)</f>
        <v>-0.52</v>
      </c>
      <c r="I60" s="378">
        <f t="shared" ref="I60:I62" si="117">(E60-$C60)/$C60</f>
        <v>-3.4215019813782693E-2</v>
      </c>
      <c r="J60" s="34">
        <v>29.977</v>
      </c>
      <c r="K60" s="154">
        <f>J60/$B$58</f>
        <v>0.14694751909332446</v>
      </c>
      <c r="L60" s="31">
        <f t="shared" si="99"/>
        <v>-1.0620000000000012</v>
      </c>
      <c r="M60" s="385">
        <f t="shared" si="100"/>
        <v>-0.52</v>
      </c>
      <c r="N60" s="384">
        <f t="shared" si="101"/>
        <v>-3.4215019813782693E-2</v>
      </c>
      <c r="O60" s="103">
        <v>28.321999999999999</v>
      </c>
      <c r="P60" s="60">
        <f>O60/$B$58</f>
        <v>0.13883469445778882</v>
      </c>
      <c r="Q60" s="66">
        <f t="shared" si="102"/>
        <v>-2.7170000000000023</v>
      </c>
      <c r="R60" s="67">
        <f t="shared" si="103"/>
        <v>-1.33</v>
      </c>
      <c r="S60" s="102">
        <f t="shared" si="104"/>
        <v>-8.7535036566899774E-2</v>
      </c>
      <c r="T60" s="26">
        <v>26.661000000000001</v>
      </c>
      <c r="U60" s="63">
        <f>T60/$B$58</f>
        <v>0.13069245776919383</v>
      </c>
      <c r="V60" s="68">
        <f t="shared" si="105"/>
        <v>-4.3780000000000001</v>
      </c>
      <c r="W60" s="69">
        <f t="shared" si="106"/>
        <v>-2.15</v>
      </c>
      <c r="X60" s="138">
        <f t="shared" si="107"/>
        <v>-0.14104835851670477</v>
      </c>
      <c r="Y60" s="251">
        <v>31.039000000000001</v>
      </c>
      <c r="Z60" s="129">
        <f>Y60/$B$58</f>
        <v>0.15215345248482828</v>
      </c>
      <c r="AA60" s="128">
        <f t="shared" si="108"/>
        <v>0</v>
      </c>
      <c r="AB60" s="137">
        <f t="shared" si="109"/>
        <v>0</v>
      </c>
      <c r="AC60" s="131">
        <f t="shared" si="110"/>
        <v>0</v>
      </c>
      <c r="AD60" s="125">
        <v>31.039000000000001</v>
      </c>
      <c r="AE60" s="126">
        <f>AD60/$B$58</f>
        <v>0.15215345248482828</v>
      </c>
      <c r="AF60" s="125">
        <f t="shared" si="111"/>
        <v>0</v>
      </c>
      <c r="AG60" s="136">
        <f t="shared" si="112"/>
        <v>0</v>
      </c>
      <c r="AH60" s="140">
        <f t="shared" si="113"/>
        <v>0</v>
      </c>
    </row>
    <row r="61" spans="1:34" x14ac:dyDescent="0.3">
      <c r="A61" s="7" t="s">
        <v>2</v>
      </c>
      <c r="B61" s="47"/>
      <c r="C61" s="65">
        <v>73.614000000000004</v>
      </c>
      <c r="D61" s="106">
        <f t="shared" si="114"/>
        <v>0.3608564789850881</v>
      </c>
      <c r="E61" s="371">
        <v>73.475999999999999</v>
      </c>
      <c r="F61" s="379">
        <f>E61/$B$58</f>
        <v>0.3601800017647232</v>
      </c>
      <c r="G61" s="373">
        <f t="shared" si="115"/>
        <v>-0.13800000000000523</v>
      </c>
      <c r="H61" s="380">
        <f t="shared" si="116"/>
        <v>-7.0000000000000007E-2</v>
      </c>
      <c r="I61" s="378">
        <f t="shared" si="117"/>
        <v>-1.8746434102209527E-3</v>
      </c>
      <c r="J61" s="34">
        <v>73.475999999999999</v>
      </c>
      <c r="K61" s="154">
        <f>J61/$B$58</f>
        <v>0.3601800017647232</v>
      </c>
      <c r="L61" s="31">
        <f t="shared" si="99"/>
        <v>-0.13800000000000523</v>
      </c>
      <c r="M61" s="385">
        <f t="shared" si="100"/>
        <v>-7.0000000000000007E-2</v>
      </c>
      <c r="N61" s="384">
        <f t="shared" si="101"/>
        <v>-1.8746434102209527E-3</v>
      </c>
      <c r="O61" s="103">
        <v>70.119</v>
      </c>
      <c r="P61" s="60">
        <f>O61/$B$58</f>
        <v>0.34372395807802036</v>
      </c>
      <c r="Q61" s="66">
        <f t="shared" si="102"/>
        <v>-3.4950000000000045</v>
      </c>
      <c r="R61" s="67">
        <f t="shared" si="103"/>
        <v>-1.71</v>
      </c>
      <c r="S61" s="102">
        <f t="shared" si="104"/>
        <v>-4.7477382019724568E-2</v>
      </c>
      <c r="T61" s="26">
        <v>70.119</v>
      </c>
      <c r="U61" s="63">
        <f>T61/$B$58</f>
        <v>0.34372395807802036</v>
      </c>
      <c r="V61" s="68">
        <f t="shared" si="105"/>
        <v>-3.4950000000000045</v>
      </c>
      <c r="W61" s="69">
        <f t="shared" si="106"/>
        <v>-1.71</v>
      </c>
      <c r="X61" s="138">
        <f t="shared" si="107"/>
        <v>-4.7477382019724568E-2</v>
      </c>
      <c r="Y61" s="251">
        <v>73.614000000000004</v>
      </c>
      <c r="Z61" s="129">
        <f>Y61/$B$58</f>
        <v>0.3608564789850881</v>
      </c>
      <c r="AA61" s="128">
        <f t="shared" si="108"/>
        <v>0</v>
      </c>
      <c r="AB61" s="137">
        <f t="shared" si="109"/>
        <v>0</v>
      </c>
      <c r="AC61" s="131">
        <f t="shared" si="110"/>
        <v>0</v>
      </c>
      <c r="AD61" s="125">
        <v>73.614000000000004</v>
      </c>
      <c r="AE61" s="126">
        <f>AD61/$B$58</f>
        <v>0.3608564789850881</v>
      </c>
      <c r="AF61" s="125">
        <f t="shared" si="111"/>
        <v>0</v>
      </c>
      <c r="AG61" s="136">
        <f t="shared" si="112"/>
        <v>0</v>
      </c>
      <c r="AH61" s="140">
        <f t="shared" si="113"/>
        <v>0</v>
      </c>
    </row>
    <row r="62" spans="1:34" x14ac:dyDescent="0.3">
      <c r="A62" s="338" t="s">
        <v>3</v>
      </c>
      <c r="B62" s="47"/>
      <c r="C62" s="65">
        <v>104.47</v>
      </c>
      <c r="D62" s="106">
        <f t="shared" si="114"/>
        <v>0.51211286385160637</v>
      </c>
      <c r="E62" s="371">
        <v>104.374</v>
      </c>
      <c r="F62" s="379">
        <f>E62/$B$58</f>
        <v>0.51164227100265691</v>
      </c>
      <c r="G62" s="373">
        <f t="shared" si="115"/>
        <v>-9.6000000000003638E-2</v>
      </c>
      <c r="H62" s="380">
        <f t="shared" si="116"/>
        <v>-0.05</v>
      </c>
      <c r="I62" s="378">
        <f t="shared" si="117"/>
        <v>-9.1892409304109924E-4</v>
      </c>
      <c r="J62" s="34">
        <v>104.34099999999999</v>
      </c>
      <c r="K62" s="154">
        <f>J62/$B$58</f>
        <v>0.51148050471083051</v>
      </c>
      <c r="L62" s="31">
        <f t="shared" si="99"/>
        <v>-0.12900000000000489</v>
      </c>
      <c r="M62" s="385">
        <f t="shared" si="100"/>
        <v>-0.06</v>
      </c>
      <c r="N62" s="384">
        <f t="shared" si="101"/>
        <v>-1.2348042500239772E-3</v>
      </c>
      <c r="O62" s="103">
        <v>103.676</v>
      </c>
      <c r="P62" s="60">
        <f>O62/$B$58</f>
        <v>0.50822066883008665</v>
      </c>
      <c r="Q62" s="66">
        <f t="shared" si="102"/>
        <v>-0.79399999999999693</v>
      </c>
      <c r="R62" s="67">
        <f t="shared" si="103"/>
        <v>-0.39</v>
      </c>
      <c r="S62" s="102">
        <f t="shared" si="104"/>
        <v>-7.6002680195271077E-3</v>
      </c>
      <c r="T62" s="26">
        <v>103.643</v>
      </c>
      <c r="U62" s="63">
        <f>T62/$B$58</f>
        <v>0.50805890253826025</v>
      </c>
      <c r="V62" s="68">
        <f t="shared" si="105"/>
        <v>-0.82699999999999818</v>
      </c>
      <c r="W62" s="69">
        <f t="shared" si="106"/>
        <v>-0.41</v>
      </c>
      <c r="X62" s="138">
        <f t="shared" si="107"/>
        <v>-7.916148176509985E-3</v>
      </c>
      <c r="Y62" s="251">
        <v>104.47</v>
      </c>
      <c r="Z62" s="129">
        <f>Y62/$B$58</f>
        <v>0.51211286385160637</v>
      </c>
      <c r="AA62" s="128">
        <f t="shared" si="108"/>
        <v>0</v>
      </c>
      <c r="AB62" s="137">
        <f t="shared" si="109"/>
        <v>0</v>
      </c>
      <c r="AC62" s="131">
        <f t="shared" si="110"/>
        <v>0</v>
      </c>
      <c r="AD62" s="125">
        <v>104.47</v>
      </c>
      <c r="AE62" s="126">
        <f>AD62/$B$58</f>
        <v>0.51211286385160637</v>
      </c>
      <c r="AF62" s="125">
        <f t="shared" si="111"/>
        <v>0</v>
      </c>
      <c r="AG62" s="136">
        <f t="shared" si="112"/>
        <v>0</v>
      </c>
      <c r="AH62" s="140">
        <f t="shared" si="113"/>
        <v>0</v>
      </c>
    </row>
    <row r="63" spans="1:34" ht="12.75" customHeight="1" x14ac:dyDescent="0.3">
      <c r="A63" s="451" t="s">
        <v>78</v>
      </c>
      <c r="B63" s="451"/>
      <c r="C63" s="451"/>
      <c r="D63" s="451"/>
      <c r="E63" s="451"/>
      <c r="F63" s="451"/>
      <c r="G63" s="451"/>
      <c r="H63" s="451"/>
      <c r="I63" s="451"/>
    </row>
    <row r="64" spans="1:34" ht="53.25" customHeight="1" x14ac:dyDescent="0.3">
      <c r="A64" s="451" t="s">
        <v>86</v>
      </c>
      <c r="B64" s="451"/>
      <c r="C64" s="451"/>
      <c r="D64" s="451"/>
      <c r="E64" s="451"/>
      <c r="F64" s="451"/>
      <c r="G64" s="451"/>
      <c r="H64" s="451"/>
      <c r="I64" s="451"/>
    </row>
  </sheetData>
  <mergeCells count="9">
    <mergeCell ref="A63:I63"/>
    <mergeCell ref="A64:I64"/>
    <mergeCell ref="T6:X7"/>
    <mergeCell ref="Y6:AC7"/>
    <mergeCell ref="AD6:AH7"/>
    <mergeCell ref="J6:N7"/>
    <mergeCell ref="E6:I7"/>
    <mergeCell ref="O6:S7"/>
    <mergeCell ref="B6:D7"/>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AH50"/>
  <sheetViews>
    <sheetView zoomScale="70" zoomScaleNormal="70" workbookViewId="0">
      <pane xSplit="1" ySplit="8" topLeftCell="B9" activePane="bottomRight" state="frozen"/>
      <selection pane="topRight" activeCell="B1" sqref="B1"/>
      <selection pane="bottomLeft" activeCell="A8" sqref="A8"/>
      <selection pane="bottomRight" activeCell="C5" sqref="C5"/>
    </sheetView>
  </sheetViews>
  <sheetFormatPr defaultColWidth="9.1796875" defaultRowHeight="13" x14ac:dyDescent="0.3"/>
  <cols>
    <col min="1" max="1" width="48.81640625" style="1" customWidth="1"/>
    <col min="2" max="9" width="15.7265625" style="9" customWidth="1"/>
    <col min="10" max="34" width="15.7265625" style="1" customWidth="1"/>
    <col min="35" max="16384" width="9.1796875" style="1"/>
  </cols>
  <sheetData>
    <row r="1" spans="1:34" s="16" customFormat="1" x14ac:dyDescent="0.3">
      <c r="A1" s="14" t="s">
        <v>73</v>
      </c>
      <c r="B1" s="15"/>
      <c r="C1" s="11"/>
      <c r="D1" s="11"/>
      <c r="E1" s="11"/>
      <c r="F1" s="11"/>
      <c r="G1" s="11"/>
      <c r="H1" s="11"/>
      <c r="I1" s="11"/>
    </row>
    <row r="2" spans="1:34" s="16" customFormat="1" x14ac:dyDescent="0.3">
      <c r="A2" s="14" t="s">
        <v>156</v>
      </c>
      <c r="B2" s="15"/>
      <c r="C2" s="11"/>
      <c r="D2" s="11"/>
      <c r="E2" s="11"/>
      <c r="F2" s="11"/>
      <c r="G2" s="11"/>
      <c r="H2" s="11"/>
      <c r="I2" s="11"/>
    </row>
    <row r="3" spans="1:34" s="16" customFormat="1" x14ac:dyDescent="0.3">
      <c r="A3" s="20" t="s">
        <v>125</v>
      </c>
      <c r="B3" s="15"/>
      <c r="C3" s="11"/>
      <c r="D3" s="11"/>
      <c r="E3" s="11"/>
      <c r="F3" s="11"/>
      <c r="G3" s="11"/>
      <c r="H3" s="11"/>
      <c r="I3" s="11"/>
    </row>
    <row r="4" spans="1:34" s="16" customFormat="1" x14ac:dyDescent="0.3">
      <c r="A4" s="18" t="s">
        <v>126</v>
      </c>
      <c r="B4" s="15"/>
      <c r="C4" s="11"/>
      <c r="D4" s="11"/>
      <c r="E4" s="11"/>
      <c r="F4" s="11"/>
      <c r="G4" s="11"/>
      <c r="H4" s="11"/>
      <c r="I4" s="11"/>
    </row>
    <row r="5" spans="1:34" s="16" customFormat="1" x14ac:dyDescent="0.3">
      <c r="A5" s="160" t="s">
        <v>104</v>
      </c>
      <c r="B5" s="15"/>
      <c r="C5" s="11"/>
      <c r="D5" s="11"/>
      <c r="E5" s="11"/>
      <c r="F5" s="11"/>
      <c r="G5" s="11"/>
      <c r="H5" s="11"/>
      <c r="I5" s="11"/>
    </row>
    <row r="6" spans="1:34" s="16" customFormat="1" ht="14.5" customHeight="1" x14ac:dyDescent="0.3">
      <c r="B6" s="453" t="s">
        <v>144</v>
      </c>
      <c r="C6" s="453"/>
      <c r="D6" s="453"/>
      <c r="E6" s="492" t="s">
        <v>145</v>
      </c>
      <c r="F6" s="454"/>
      <c r="G6" s="454"/>
      <c r="H6" s="454"/>
      <c r="I6" s="454"/>
      <c r="J6" s="499" t="s">
        <v>146</v>
      </c>
      <c r="K6" s="455"/>
      <c r="L6" s="455"/>
      <c r="M6" s="455"/>
      <c r="N6" s="455"/>
      <c r="O6" s="456" t="s">
        <v>147</v>
      </c>
      <c r="P6" s="456"/>
      <c r="Q6" s="456"/>
      <c r="R6" s="456"/>
      <c r="S6" s="456"/>
      <c r="T6" s="457" t="s">
        <v>148</v>
      </c>
      <c r="U6" s="457"/>
      <c r="V6" s="457"/>
      <c r="W6" s="457"/>
      <c r="X6" s="457"/>
      <c r="Y6" s="452" t="s">
        <v>149</v>
      </c>
      <c r="Z6" s="452"/>
      <c r="AA6" s="452"/>
      <c r="AB6" s="452"/>
      <c r="AC6" s="452"/>
      <c r="AD6" s="491" t="s">
        <v>150</v>
      </c>
      <c r="AE6" s="491"/>
      <c r="AF6" s="491"/>
      <c r="AG6" s="491"/>
      <c r="AH6" s="491"/>
    </row>
    <row r="7" spans="1:34" s="16" customFormat="1" ht="14.5" customHeight="1" x14ac:dyDescent="0.3">
      <c r="A7" s="161"/>
      <c r="B7" s="504"/>
      <c r="C7" s="504"/>
      <c r="D7" s="504"/>
      <c r="E7" s="501"/>
      <c r="F7" s="502"/>
      <c r="G7" s="502"/>
      <c r="H7" s="502"/>
      <c r="I7" s="502"/>
      <c r="J7" s="477"/>
      <c r="K7" s="500"/>
      <c r="L7" s="500"/>
      <c r="M7" s="500"/>
      <c r="N7" s="500"/>
      <c r="O7" s="503"/>
      <c r="P7" s="503"/>
      <c r="Q7" s="503"/>
      <c r="R7" s="503"/>
      <c r="S7" s="503"/>
      <c r="T7" s="496"/>
      <c r="U7" s="496"/>
      <c r="V7" s="496"/>
      <c r="W7" s="496"/>
      <c r="X7" s="496"/>
      <c r="Y7" s="497"/>
      <c r="Z7" s="497"/>
      <c r="AA7" s="497"/>
      <c r="AB7" s="497"/>
      <c r="AC7" s="497"/>
      <c r="AD7" s="498"/>
      <c r="AE7" s="498"/>
      <c r="AF7" s="498"/>
      <c r="AG7" s="498"/>
      <c r="AH7" s="498"/>
    </row>
    <row r="8" spans="1:34" s="16" customFormat="1" ht="67.5" customHeight="1" x14ac:dyDescent="0.3">
      <c r="B8" s="253" t="s">
        <v>65</v>
      </c>
      <c r="C8" s="254" t="s">
        <v>92</v>
      </c>
      <c r="D8" s="255" t="s">
        <v>91</v>
      </c>
      <c r="E8" s="363" t="s">
        <v>93</v>
      </c>
      <c r="F8" s="364" t="s">
        <v>90</v>
      </c>
      <c r="G8" s="364" t="s">
        <v>66</v>
      </c>
      <c r="H8" s="364" t="s">
        <v>67</v>
      </c>
      <c r="I8" s="365" t="s">
        <v>70</v>
      </c>
      <c r="J8" s="256" t="s">
        <v>93</v>
      </c>
      <c r="K8" s="257" t="s">
        <v>90</v>
      </c>
      <c r="L8" s="257" t="s">
        <v>66</v>
      </c>
      <c r="M8" s="257" t="s">
        <v>67</v>
      </c>
      <c r="N8" s="258" t="s">
        <v>70</v>
      </c>
      <c r="O8" s="259" t="s">
        <v>93</v>
      </c>
      <c r="P8" s="260" t="s">
        <v>90</v>
      </c>
      <c r="Q8" s="260" t="s">
        <v>66</v>
      </c>
      <c r="R8" s="260" t="s">
        <v>67</v>
      </c>
      <c r="S8" s="261" t="s">
        <v>70</v>
      </c>
      <c r="T8" s="262" t="s">
        <v>93</v>
      </c>
      <c r="U8" s="263" t="s">
        <v>90</v>
      </c>
      <c r="V8" s="263" t="s">
        <v>66</v>
      </c>
      <c r="W8" s="263" t="s">
        <v>67</v>
      </c>
      <c r="X8" s="264" t="s">
        <v>70</v>
      </c>
      <c r="Y8" s="268" t="s">
        <v>93</v>
      </c>
      <c r="Z8" s="269" t="s">
        <v>90</v>
      </c>
      <c r="AA8" s="269" t="s">
        <v>66</v>
      </c>
      <c r="AB8" s="269" t="s">
        <v>67</v>
      </c>
      <c r="AC8" s="270" t="s">
        <v>70</v>
      </c>
      <c r="AD8" s="265" t="s">
        <v>93</v>
      </c>
      <c r="AE8" s="266" t="s">
        <v>90</v>
      </c>
      <c r="AF8" s="266" t="s">
        <v>66</v>
      </c>
      <c r="AG8" s="266" t="s">
        <v>67</v>
      </c>
      <c r="AH8" s="267" t="s">
        <v>70</v>
      </c>
    </row>
    <row r="9" spans="1:34" ht="14.5" x14ac:dyDescent="0.3">
      <c r="A9" s="162" t="s">
        <v>88</v>
      </c>
      <c r="B9" s="228">
        <v>8068</v>
      </c>
      <c r="C9" s="229"/>
      <c r="D9" s="230"/>
      <c r="E9" s="406"/>
      <c r="F9" s="407"/>
      <c r="G9" s="367"/>
      <c r="H9" s="400"/>
      <c r="I9" s="376"/>
      <c r="J9" s="32"/>
      <c r="K9" s="381"/>
      <c r="L9" s="32"/>
      <c r="M9" s="404"/>
      <c r="N9" s="383"/>
      <c r="O9" s="99"/>
      <c r="P9" s="52"/>
      <c r="Q9" s="51"/>
      <c r="R9" s="174"/>
      <c r="S9" s="100"/>
      <c r="T9" s="231"/>
      <c r="U9" s="191"/>
      <c r="V9" s="232"/>
      <c r="W9" s="233"/>
      <c r="X9" s="206"/>
      <c r="Y9" s="250"/>
      <c r="Z9" s="184"/>
      <c r="AA9" s="183"/>
      <c r="AB9" s="185"/>
      <c r="AC9" s="186"/>
      <c r="AD9" s="178"/>
      <c r="AE9" s="179"/>
      <c r="AF9" s="180"/>
      <c r="AG9" s="181"/>
      <c r="AH9" s="182"/>
    </row>
    <row r="10" spans="1:34" ht="14.5" x14ac:dyDescent="0.3">
      <c r="A10" s="163" t="s">
        <v>85</v>
      </c>
      <c r="B10" s="146"/>
      <c r="C10" s="147"/>
      <c r="D10" s="167"/>
      <c r="E10" s="408"/>
      <c r="F10" s="408"/>
      <c r="G10" s="369"/>
      <c r="H10" s="370"/>
      <c r="I10" s="409"/>
      <c r="J10" s="33"/>
      <c r="K10" s="33"/>
      <c r="L10" s="33"/>
      <c r="M10" s="148"/>
      <c r="N10" s="95"/>
      <c r="O10" s="101"/>
      <c r="P10" s="58"/>
      <c r="Q10" s="58"/>
      <c r="R10" s="59"/>
      <c r="S10" s="159"/>
      <c r="T10" s="157"/>
      <c r="U10" s="149"/>
      <c r="V10" s="149"/>
      <c r="W10" s="150"/>
      <c r="X10" s="158"/>
      <c r="Y10" s="224"/>
      <c r="Z10" s="134"/>
      <c r="AA10" s="134"/>
      <c r="AB10" s="135"/>
      <c r="AC10" s="220"/>
      <c r="AD10" s="141"/>
      <c r="AE10" s="132"/>
      <c r="AF10" s="132"/>
      <c r="AG10" s="133"/>
      <c r="AH10" s="151"/>
    </row>
    <row r="11" spans="1:34" x14ac:dyDescent="0.3">
      <c r="A11" s="164" t="s">
        <v>0</v>
      </c>
      <c r="B11" s="47"/>
      <c r="C11" s="65">
        <v>437</v>
      </c>
      <c r="D11" s="106">
        <f>C11/$B$9</f>
        <v>5.4164600892414476E-2</v>
      </c>
      <c r="E11" s="373">
        <v>435</v>
      </c>
      <c r="F11" s="379">
        <f>E11/$B$9</f>
        <v>5.3916707982151708E-2</v>
      </c>
      <c r="G11" s="373">
        <f>E11-$C11</f>
        <v>-2</v>
      </c>
      <c r="H11" s="380">
        <f>ROUND((F11-$D11)*100,2)</f>
        <v>-0.02</v>
      </c>
      <c r="I11" s="378">
        <f>(E11-$C11)/$C11</f>
        <v>-4.5766590389016018E-3</v>
      </c>
      <c r="J11" s="31">
        <v>431</v>
      </c>
      <c r="K11" s="154">
        <f>J11/$B$9</f>
        <v>5.342092216162618E-2</v>
      </c>
      <c r="L11" s="31">
        <f>J11-$C11</f>
        <v>-6</v>
      </c>
      <c r="M11" s="385">
        <f>ROUND((K11-$D11)*100,2)</f>
        <v>-7.0000000000000007E-2</v>
      </c>
      <c r="N11" s="384">
        <f>(J11-$C11)/$C11</f>
        <v>-1.3729977116704805E-2</v>
      </c>
      <c r="O11" s="103">
        <v>430</v>
      </c>
      <c r="P11" s="60">
        <f>O11/$B$9</f>
        <v>5.3296975706494797E-2</v>
      </c>
      <c r="Q11" s="66">
        <f>O11-$C11</f>
        <v>-7</v>
      </c>
      <c r="R11" s="67">
        <f>ROUND((P11-$D11)*100,2)</f>
        <v>-0.09</v>
      </c>
      <c r="S11" s="102">
        <f>(O11-$C11)/$C11</f>
        <v>-1.6018306636155607E-2</v>
      </c>
      <c r="T11" s="155">
        <v>424</v>
      </c>
      <c r="U11" s="144">
        <f>T11/$B$9</f>
        <v>5.2553296975706494E-2</v>
      </c>
      <c r="V11" s="143">
        <f>T11-$C11</f>
        <v>-13</v>
      </c>
      <c r="W11" s="152">
        <f>ROUND((U11-$D11)*100,2)</f>
        <v>-0.16</v>
      </c>
      <c r="X11" s="156">
        <f>(T11-$C11)/$C11</f>
        <v>-2.9748283752860413E-2</v>
      </c>
      <c r="Y11" s="251">
        <v>437</v>
      </c>
      <c r="Z11" s="129">
        <f>Y11/$B$9</f>
        <v>5.4164600892414476E-2</v>
      </c>
      <c r="AA11" s="128">
        <f>Y11-$C11</f>
        <v>0</v>
      </c>
      <c r="AB11" s="137">
        <f>ROUND((Z11-$D11)*100,2)</f>
        <v>0</v>
      </c>
      <c r="AC11" s="131">
        <f>(Y11-$C11)/$C11</f>
        <v>0</v>
      </c>
      <c r="AD11" s="139">
        <v>435</v>
      </c>
      <c r="AE11" s="126">
        <f>AD11/$B$9</f>
        <v>5.3916707982151708E-2</v>
      </c>
      <c r="AF11" s="125">
        <f>AD11-$C11</f>
        <v>-2</v>
      </c>
      <c r="AG11" s="136">
        <f>ROUND((AE11-$D11)*100,2)</f>
        <v>-0.02</v>
      </c>
      <c r="AH11" s="140">
        <f>(AD11-$C11)/$C11</f>
        <v>-4.5766590389016018E-3</v>
      </c>
    </row>
    <row r="12" spans="1:34" x14ac:dyDescent="0.3">
      <c r="A12" s="164" t="s">
        <v>1</v>
      </c>
      <c r="B12" s="47"/>
      <c r="C12" s="65">
        <v>1287</v>
      </c>
      <c r="D12" s="106">
        <f t="shared" ref="D12:D14" si="0">C12/$B$9</f>
        <v>0.15951908775409024</v>
      </c>
      <c r="E12" s="373">
        <v>1277</v>
      </c>
      <c r="F12" s="379">
        <f>E12/$B$9</f>
        <v>0.15827962320277639</v>
      </c>
      <c r="G12" s="373">
        <f>E12-$C12</f>
        <v>-10</v>
      </c>
      <c r="H12" s="380">
        <f>ROUND((F12-$D12)*100,2)</f>
        <v>-0.12</v>
      </c>
      <c r="I12" s="378">
        <f>(E12-$C12)/$C12</f>
        <v>-7.77000777000777E-3</v>
      </c>
      <c r="J12" s="31">
        <v>1272</v>
      </c>
      <c r="K12" s="154">
        <f>J12/$B$9</f>
        <v>0.15765989092711949</v>
      </c>
      <c r="L12" s="31">
        <f>J12-$C12</f>
        <v>-15</v>
      </c>
      <c r="M12" s="385">
        <f>ROUND((K12-$D12)*100,2)</f>
        <v>-0.19</v>
      </c>
      <c r="N12" s="384">
        <f>(J12-$C12)/$C12</f>
        <v>-1.1655011655011656E-2</v>
      </c>
      <c r="O12" s="103">
        <v>1252</v>
      </c>
      <c r="P12" s="60">
        <f>O12/$B$9</f>
        <v>0.15518096182449181</v>
      </c>
      <c r="Q12" s="66">
        <f>O12-$C12</f>
        <v>-35</v>
      </c>
      <c r="R12" s="67">
        <f>ROUND((P12-$D12)*100,2)</f>
        <v>-0.43</v>
      </c>
      <c r="S12" s="102">
        <f>(O12-$C12)/$C12</f>
        <v>-2.7195027195027196E-2</v>
      </c>
      <c r="T12" s="155">
        <v>1243</v>
      </c>
      <c r="U12" s="144">
        <f>T12/$B$9</f>
        <v>0.15406544372830938</v>
      </c>
      <c r="V12" s="143">
        <f>T12-$C12</f>
        <v>-44</v>
      </c>
      <c r="W12" s="152">
        <f>ROUND((U12-$D12)*100,2)</f>
        <v>-0.55000000000000004</v>
      </c>
      <c r="X12" s="156">
        <f>(T12-$C12)/$C12</f>
        <v>-3.4188034188034191E-2</v>
      </c>
      <c r="Y12" s="251">
        <v>1287</v>
      </c>
      <c r="Z12" s="129">
        <f>Y12/$B$9</f>
        <v>0.15951908775409024</v>
      </c>
      <c r="AA12" s="128">
        <f>Y12-$C12</f>
        <v>0</v>
      </c>
      <c r="AB12" s="137">
        <f>ROUND((Z12-$D12)*100,2)</f>
        <v>0</v>
      </c>
      <c r="AC12" s="131">
        <f>(Y12-$C12)/$C12</f>
        <v>0</v>
      </c>
      <c r="AD12" s="139">
        <v>1286</v>
      </c>
      <c r="AE12" s="126">
        <f>AD12/$B$9</f>
        <v>0.15939514129895885</v>
      </c>
      <c r="AF12" s="125">
        <f>AD12-$C12</f>
        <v>-1</v>
      </c>
      <c r="AG12" s="136">
        <f>ROUND((AE12-$D12)*100,2)</f>
        <v>-0.01</v>
      </c>
      <c r="AH12" s="140">
        <f>(AD12-$C12)/$C12</f>
        <v>-7.77000777000777E-4</v>
      </c>
    </row>
    <row r="13" spans="1:34" x14ac:dyDescent="0.3">
      <c r="A13" s="164" t="s">
        <v>2</v>
      </c>
      <c r="B13" s="47"/>
      <c r="C13" s="65">
        <v>2622</v>
      </c>
      <c r="D13" s="106">
        <f t="shared" si="0"/>
        <v>0.32498760535448684</v>
      </c>
      <c r="E13" s="373">
        <v>2615</v>
      </c>
      <c r="F13" s="379">
        <f>E13/$B$9</f>
        <v>0.32411998016856719</v>
      </c>
      <c r="G13" s="373">
        <f>E13-$C13</f>
        <v>-7</v>
      </c>
      <c r="H13" s="380">
        <f>ROUND((F13-$D13)*100,2)</f>
        <v>-0.09</v>
      </c>
      <c r="I13" s="378">
        <f>(E13-$C13)/$C13</f>
        <v>-2.6697177726926011E-3</v>
      </c>
      <c r="J13" s="31">
        <v>2613</v>
      </c>
      <c r="K13" s="154">
        <f>J13/$B$9</f>
        <v>0.32387208725830441</v>
      </c>
      <c r="L13" s="31">
        <f>J13-$C13</f>
        <v>-9</v>
      </c>
      <c r="M13" s="385">
        <f>ROUND((K13-$D13)*100,2)</f>
        <v>-0.11</v>
      </c>
      <c r="N13" s="384">
        <f>(J13-$C13)/$C13</f>
        <v>-3.4324942791762012E-3</v>
      </c>
      <c r="O13" s="103">
        <v>2585</v>
      </c>
      <c r="P13" s="60">
        <f>O13/$B$9</f>
        <v>0.32040158651462569</v>
      </c>
      <c r="Q13" s="66">
        <f>O13-$C13</f>
        <v>-37</v>
      </c>
      <c r="R13" s="67">
        <f>ROUND((P13-$D13)*100,2)</f>
        <v>-0.46</v>
      </c>
      <c r="S13" s="102">
        <f>(O13-$C13)/$C13</f>
        <v>-1.4111365369946605E-2</v>
      </c>
      <c r="T13" s="155">
        <v>2582</v>
      </c>
      <c r="U13" s="144">
        <f>T13/$B$9</f>
        <v>0.32002974714923155</v>
      </c>
      <c r="V13" s="143">
        <f>T13-$C13</f>
        <v>-40</v>
      </c>
      <c r="W13" s="152">
        <f>ROUND((U13-$D13)*100,2)</f>
        <v>-0.5</v>
      </c>
      <c r="X13" s="156">
        <f>(T13-$C13)/$C13</f>
        <v>-1.5255530129672006E-2</v>
      </c>
      <c r="Y13" s="251">
        <v>2622</v>
      </c>
      <c r="Z13" s="129">
        <f>Y13/$B$9</f>
        <v>0.32498760535448684</v>
      </c>
      <c r="AA13" s="128">
        <f>Y13-$C13</f>
        <v>0</v>
      </c>
      <c r="AB13" s="137">
        <f>ROUND((Z13-$D13)*100,2)</f>
        <v>0</v>
      </c>
      <c r="AC13" s="131">
        <f>(Y13-$C13)/$C13</f>
        <v>0</v>
      </c>
      <c r="AD13" s="139">
        <v>2622</v>
      </c>
      <c r="AE13" s="126">
        <f>AD13/$B$9</f>
        <v>0.32498760535448684</v>
      </c>
      <c r="AF13" s="125">
        <f>AD13-$C13</f>
        <v>0</v>
      </c>
      <c r="AG13" s="136">
        <f>ROUND((AE13-$D13)*100,2)</f>
        <v>0</v>
      </c>
      <c r="AH13" s="140">
        <f>(AD13-$C13)/$C13</f>
        <v>0</v>
      </c>
    </row>
    <row r="14" spans="1:34" x14ac:dyDescent="0.3">
      <c r="A14" s="164" t="s">
        <v>3</v>
      </c>
      <c r="B14" s="47"/>
      <c r="C14" s="65">
        <v>3564</v>
      </c>
      <c r="D14" s="106">
        <f t="shared" si="0"/>
        <v>0.44174516608824987</v>
      </c>
      <c r="E14" s="373">
        <v>3561</v>
      </c>
      <c r="F14" s="379">
        <f>E14/$B$9</f>
        <v>0.44137332672285573</v>
      </c>
      <c r="G14" s="373">
        <f>E14-$C14</f>
        <v>-3</v>
      </c>
      <c r="H14" s="380">
        <f>ROUND((F14-$D14)*100,2)</f>
        <v>-0.04</v>
      </c>
      <c r="I14" s="378">
        <f>(E14-$C14)/$C14</f>
        <v>-8.4175084175084171E-4</v>
      </c>
      <c r="J14" s="31">
        <v>3559</v>
      </c>
      <c r="K14" s="154">
        <f>J14/$B$9</f>
        <v>0.44112543381259295</v>
      </c>
      <c r="L14" s="31">
        <f>J14-$C14</f>
        <v>-5</v>
      </c>
      <c r="M14" s="385">
        <f>ROUND((K14-$D14)*100,2)</f>
        <v>-0.06</v>
      </c>
      <c r="N14" s="384">
        <f>(J14-$C14)/$C14</f>
        <v>-1.4029180695847362E-3</v>
      </c>
      <c r="O14" s="103">
        <v>3556</v>
      </c>
      <c r="P14" s="60">
        <f>O14/$B$9</f>
        <v>0.4407535944471988</v>
      </c>
      <c r="Q14" s="66">
        <f>O14-$C14</f>
        <v>-8</v>
      </c>
      <c r="R14" s="67">
        <f>ROUND((P14-$D14)*100,2)</f>
        <v>-0.1</v>
      </c>
      <c r="S14" s="102">
        <f>(O14-$C14)/$C14</f>
        <v>-2.2446689113355782E-3</v>
      </c>
      <c r="T14" s="155">
        <v>3554</v>
      </c>
      <c r="U14" s="144">
        <f>T14/$B$9</f>
        <v>0.44050570153693602</v>
      </c>
      <c r="V14" s="143">
        <f>T14-$C14</f>
        <v>-10</v>
      </c>
      <c r="W14" s="152">
        <f>ROUND((U14-$D14)*100,2)</f>
        <v>-0.12</v>
      </c>
      <c r="X14" s="156">
        <f>(T14-$C14)/$C14</f>
        <v>-2.8058361391694723E-3</v>
      </c>
      <c r="Y14" s="251">
        <v>3564</v>
      </c>
      <c r="Z14" s="129">
        <f>Y14/$B$9</f>
        <v>0.44174516608824987</v>
      </c>
      <c r="AA14" s="128">
        <f>Y14-$C14</f>
        <v>0</v>
      </c>
      <c r="AB14" s="137">
        <f>ROUND((Z14-$D14)*100,2)</f>
        <v>0</v>
      </c>
      <c r="AC14" s="131">
        <f>(Y14-$C14)/$C14</f>
        <v>0</v>
      </c>
      <c r="AD14" s="139">
        <v>3564</v>
      </c>
      <c r="AE14" s="126">
        <f>AD14/$B$9</f>
        <v>0.44174516608824987</v>
      </c>
      <c r="AF14" s="125">
        <f>AD14-$C14</f>
        <v>0</v>
      </c>
      <c r="AG14" s="136">
        <f>ROUND((AE14-$D14)*100,2)</f>
        <v>0</v>
      </c>
      <c r="AH14" s="140">
        <f>(AD14-$C14)/$C14</f>
        <v>0</v>
      </c>
    </row>
    <row r="15" spans="1:34" x14ac:dyDescent="0.3">
      <c r="A15" s="165" t="s">
        <v>118</v>
      </c>
      <c r="B15" s="47">
        <v>5981</v>
      </c>
      <c r="C15" s="65"/>
      <c r="D15" s="106"/>
      <c r="E15" s="373"/>
      <c r="F15" s="379"/>
      <c r="G15" s="373"/>
      <c r="H15" s="387"/>
      <c r="I15" s="378"/>
      <c r="J15" s="31"/>
      <c r="K15" s="154"/>
      <c r="L15" s="31"/>
      <c r="M15" s="405"/>
      <c r="N15" s="384"/>
      <c r="O15" s="103"/>
      <c r="P15" s="60"/>
      <c r="Q15" s="66"/>
      <c r="R15" s="121"/>
      <c r="S15" s="102"/>
      <c r="T15" s="155"/>
      <c r="U15" s="144"/>
      <c r="V15" s="143"/>
      <c r="W15" s="145"/>
      <c r="X15" s="156"/>
      <c r="Y15" s="251"/>
      <c r="Z15" s="129"/>
      <c r="AA15" s="128"/>
      <c r="AB15" s="130"/>
      <c r="AC15" s="131"/>
      <c r="AD15" s="139"/>
      <c r="AE15" s="126"/>
      <c r="AF15" s="125"/>
      <c r="AG15" s="127"/>
      <c r="AH15" s="140"/>
    </row>
    <row r="16" spans="1:34" x14ac:dyDescent="0.3">
      <c r="A16" s="163" t="s">
        <v>13</v>
      </c>
      <c r="B16" s="45"/>
      <c r="C16" s="65"/>
      <c r="D16" s="168"/>
      <c r="E16" s="369"/>
      <c r="F16" s="372"/>
      <c r="G16" s="373"/>
      <c r="H16" s="377"/>
      <c r="I16" s="378"/>
      <c r="J16" s="33"/>
      <c r="K16" s="154"/>
      <c r="L16" s="31"/>
      <c r="M16" s="148"/>
      <c r="N16" s="384"/>
      <c r="O16" s="101"/>
      <c r="P16" s="60"/>
      <c r="Q16" s="66"/>
      <c r="R16" s="59"/>
      <c r="S16" s="102"/>
      <c r="T16" s="157"/>
      <c r="U16" s="144"/>
      <c r="V16" s="143"/>
      <c r="W16" s="150"/>
      <c r="X16" s="156"/>
      <c r="Y16" s="224"/>
      <c r="Z16" s="129"/>
      <c r="AA16" s="128"/>
      <c r="AB16" s="135"/>
      <c r="AC16" s="131"/>
      <c r="AD16" s="141"/>
      <c r="AE16" s="126"/>
      <c r="AF16" s="125"/>
      <c r="AG16" s="133"/>
      <c r="AH16" s="140"/>
    </row>
    <row r="17" spans="1:34" x14ac:dyDescent="0.3">
      <c r="A17" s="164" t="s">
        <v>0</v>
      </c>
      <c r="B17" s="47"/>
      <c r="C17" s="65">
        <v>390</v>
      </c>
      <c r="D17" s="106">
        <f>C17/$B$15</f>
        <v>6.5206487209496733E-2</v>
      </c>
      <c r="E17" s="373">
        <v>389</v>
      </c>
      <c r="F17" s="379">
        <f>E17/$B$15</f>
        <v>6.5039291088446749E-2</v>
      </c>
      <c r="G17" s="373">
        <f>E17-$C17</f>
        <v>-1</v>
      </c>
      <c r="H17" s="380">
        <f>ROUND((F17-$D17)*100,2)</f>
        <v>-0.02</v>
      </c>
      <c r="I17" s="378">
        <f>(E17-$C17)/$C17</f>
        <v>-2.5641025641025641E-3</v>
      </c>
      <c r="J17" s="31">
        <v>388</v>
      </c>
      <c r="K17" s="154">
        <f>J17/$B$15</f>
        <v>6.4872094967396751E-2</v>
      </c>
      <c r="L17" s="31">
        <f>J17-$C17</f>
        <v>-2</v>
      </c>
      <c r="M17" s="385">
        <f>ROUND((K17-$D17)*100,2)</f>
        <v>-0.03</v>
      </c>
      <c r="N17" s="384">
        <f>(J17-$C17)/$C17</f>
        <v>-5.1282051282051282E-3</v>
      </c>
      <c r="O17" s="103">
        <v>385</v>
      </c>
      <c r="P17" s="60">
        <f>O17/$B$15</f>
        <v>6.4370506604246785E-2</v>
      </c>
      <c r="Q17" s="66">
        <f>O17-$C17</f>
        <v>-5</v>
      </c>
      <c r="R17" s="67">
        <f>ROUND((P17-$D17)*100,2)</f>
        <v>-0.08</v>
      </c>
      <c r="S17" s="102">
        <f>(O17-$C17)/$C17</f>
        <v>-1.282051282051282E-2</v>
      </c>
      <c r="T17" s="155">
        <v>384</v>
      </c>
      <c r="U17" s="144">
        <f>T17/$B$15</f>
        <v>6.4203310483196788E-2</v>
      </c>
      <c r="V17" s="143">
        <f>T17-$C17</f>
        <v>-6</v>
      </c>
      <c r="W17" s="152">
        <f>ROUND((U17-$D17)*100,2)</f>
        <v>-0.1</v>
      </c>
      <c r="X17" s="156">
        <f>(T17-$C17)/$C17</f>
        <v>-1.5384615384615385E-2</v>
      </c>
      <c r="Y17" s="251">
        <v>390</v>
      </c>
      <c r="Z17" s="129">
        <f>Y17/$B$15</f>
        <v>6.5206487209496733E-2</v>
      </c>
      <c r="AA17" s="128">
        <f>Y17-$C17</f>
        <v>0</v>
      </c>
      <c r="AB17" s="137">
        <f>ROUND((Z17-$D17)*100,2)</f>
        <v>0</v>
      </c>
      <c r="AC17" s="131">
        <f>(Y17-$C17)/$C17</f>
        <v>0</v>
      </c>
      <c r="AD17" s="139">
        <v>389</v>
      </c>
      <c r="AE17" s="126">
        <f>AD17/$B$15</f>
        <v>6.5039291088446749E-2</v>
      </c>
      <c r="AF17" s="125">
        <f>AD17-$C17</f>
        <v>-1</v>
      </c>
      <c r="AG17" s="136">
        <f>ROUND((AE17-$D17)*100,2)</f>
        <v>-0.02</v>
      </c>
      <c r="AH17" s="140">
        <f>(AD17-$C17)/$C17</f>
        <v>-2.5641025641025641E-3</v>
      </c>
    </row>
    <row r="18" spans="1:34" x14ac:dyDescent="0.3">
      <c r="A18" s="164" t="s">
        <v>1</v>
      </c>
      <c r="B18" s="47"/>
      <c r="C18" s="65">
        <v>1023</v>
      </c>
      <c r="D18" s="106">
        <f t="shared" ref="D18:D20" si="1">C18/$B$15</f>
        <v>0.17104163183414145</v>
      </c>
      <c r="E18" s="373">
        <v>1021</v>
      </c>
      <c r="F18" s="379">
        <f>E18/$B$15</f>
        <v>0.17070723959204145</v>
      </c>
      <c r="G18" s="373">
        <f>E18-$C18</f>
        <v>-2</v>
      </c>
      <c r="H18" s="380">
        <f>ROUND((F18-$D18)*100,2)</f>
        <v>-0.03</v>
      </c>
      <c r="I18" s="378">
        <f>(E18-$C18)/$C18</f>
        <v>-1.9550342130987292E-3</v>
      </c>
      <c r="J18" s="31">
        <v>1020</v>
      </c>
      <c r="K18" s="154">
        <f>J18/$B$15</f>
        <v>0.17054004347099147</v>
      </c>
      <c r="L18" s="31">
        <f>J18-$C18</f>
        <v>-3</v>
      </c>
      <c r="M18" s="385">
        <f>ROUND((K18-$D18)*100,2)</f>
        <v>-0.05</v>
      </c>
      <c r="N18" s="384">
        <f>(J18-$C18)/$C18</f>
        <v>-2.9325513196480938E-3</v>
      </c>
      <c r="O18" s="103">
        <v>1018</v>
      </c>
      <c r="P18" s="60">
        <f>O18/$B$15</f>
        <v>0.1702056512288915</v>
      </c>
      <c r="Q18" s="66">
        <f>O18-$C18</f>
        <v>-5</v>
      </c>
      <c r="R18" s="67">
        <f>ROUND((P18-$D18)*100,2)</f>
        <v>-0.08</v>
      </c>
      <c r="S18" s="102">
        <f>(O18-$C18)/$C18</f>
        <v>-4.8875855327468231E-3</v>
      </c>
      <c r="T18" s="155">
        <v>1018</v>
      </c>
      <c r="U18" s="144">
        <f>T18/$B$15</f>
        <v>0.1702056512288915</v>
      </c>
      <c r="V18" s="143">
        <f>T18-$C18</f>
        <v>-5</v>
      </c>
      <c r="W18" s="152">
        <f>ROUND((U18-$D18)*100,2)</f>
        <v>-0.08</v>
      </c>
      <c r="X18" s="156">
        <f>(T18-$C18)/$C18</f>
        <v>-4.8875855327468231E-3</v>
      </c>
      <c r="Y18" s="251">
        <v>1023</v>
      </c>
      <c r="Z18" s="129">
        <f>Y18/$B$15</f>
        <v>0.17104163183414145</v>
      </c>
      <c r="AA18" s="128">
        <f>Y18-$C18</f>
        <v>0</v>
      </c>
      <c r="AB18" s="137">
        <f>ROUND((Z18-$D18)*100,2)</f>
        <v>0</v>
      </c>
      <c r="AC18" s="131">
        <f>(Y18-$C18)/$C18</f>
        <v>0</v>
      </c>
      <c r="AD18" s="139">
        <v>1022</v>
      </c>
      <c r="AE18" s="126">
        <f>AD18/$B$15</f>
        <v>0.17087443571309147</v>
      </c>
      <c r="AF18" s="125">
        <f>AD18-$C18</f>
        <v>-1</v>
      </c>
      <c r="AG18" s="136">
        <f>ROUND((AE18-$D18)*100,2)</f>
        <v>-0.02</v>
      </c>
      <c r="AH18" s="140">
        <f>(AD18-$C18)/$C18</f>
        <v>-9.7751710654936461E-4</v>
      </c>
    </row>
    <row r="19" spans="1:34" x14ac:dyDescent="0.3">
      <c r="A19" s="164" t="s">
        <v>2</v>
      </c>
      <c r="B19" s="47"/>
      <c r="C19" s="65">
        <v>1906</v>
      </c>
      <c r="D19" s="106">
        <f t="shared" si="1"/>
        <v>0.31867580672128409</v>
      </c>
      <c r="E19" s="373">
        <v>1905</v>
      </c>
      <c r="F19" s="379">
        <f>E19/$B$15</f>
        <v>0.31850861060023405</v>
      </c>
      <c r="G19" s="373">
        <f>E19-$C19</f>
        <v>-1</v>
      </c>
      <c r="H19" s="380">
        <f>ROUND((F19-$D19)*100,2)</f>
        <v>-0.02</v>
      </c>
      <c r="I19" s="378">
        <f>(E19-$C19)/$C19</f>
        <v>-5.2465897166841555E-4</v>
      </c>
      <c r="J19" s="31">
        <v>1904</v>
      </c>
      <c r="K19" s="154">
        <f>J19/$B$15</f>
        <v>0.31834141447918407</v>
      </c>
      <c r="L19" s="31">
        <f>J19-$C19</f>
        <v>-2</v>
      </c>
      <c r="M19" s="385">
        <f>ROUND((K19-$D19)*100,2)</f>
        <v>-0.03</v>
      </c>
      <c r="N19" s="384">
        <f>(J19-$C19)/$C19</f>
        <v>-1.0493179433368311E-3</v>
      </c>
      <c r="O19" s="103">
        <v>1903</v>
      </c>
      <c r="P19" s="60">
        <f>O19/$B$15</f>
        <v>0.31817421835813409</v>
      </c>
      <c r="Q19" s="66">
        <f>O19-$C19</f>
        <v>-3</v>
      </c>
      <c r="R19" s="67">
        <f>ROUND((P19-$D19)*100,2)</f>
        <v>-0.05</v>
      </c>
      <c r="S19" s="102">
        <f>(O19-$C19)/$C19</f>
        <v>-1.5739769150052466E-3</v>
      </c>
      <c r="T19" s="155">
        <v>1903</v>
      </c>
      <c r="U19" s="144">
        <f>T19/$B$15</f>
        <v>0.31817421835813409</v>
      </c>
      <c r="V19" s="143">
        <f>T19-$C19</f>
        <v>-3</v>
      </c>
      <c r="W19" s="152">
        <f>ROUND((U19-$D19)*100,2)</f>
        <v>-0.05</v>
      </c>
      <c r="X19" s="156">
        <f>(T19-$C19)/$C19</f>
        <v>-1.5739769150052466E-3</v>
      </c>
      <c r="Y19" s="251">
        <v>1906</v>
      </c>
      <c r="Z19" s="129">
        <f>Y19/$B$15</f>
        <v>0.31867580672128409</v>
      </c>
      <c r="AA19" s="128">
        <f>Y19-$C19</f>
        <v>0</v>
      </c>
      <c r="AB19" s="137">
        <f>ROUND((Z19-$D19)*100,2)</f>
        <v>0</v>
      </c>
      <c r="AC19" s="131">
        <f>(Y19-$C19)/$C19</f>
        <v>0</v>
      </c>
      <c r="AD19" s="139">
        <v>1904</v>
      </c>
      <c r="AE19" s="126">
        <f>AD19/$B$15</f>
        <v>0.31834141447918407</v>
      </c>
      <c r="AF19" s="125">
        <f>AD19-$C19</f>
        <v>-2</v>
      </c>
      <c r="AG19" s="136">
        <f>ROUND((AE19-$D19)*100,2)</f>
        <v>-0.03</v>
      </c>
      <c r="AH19" s="140">
        <f>(AD19-$C19)/$C19</f>
        <v>-1.0493179433368311E-3</v>
      </c>
    </row>
    <row r="20" spans="1:34" x14ac:dyDescent="0.3">
      <c r="A20" s="164" t="s">
        <v>3</v>
      </c>
      <c r="B20" s="47"/>
      <c r="C20" s="65">
        <v>2528</v>
      </c>
      <c r="D20" s="106">
        <f t="shared" si="1"/>
        <v>0.42267179401437888</v>
      </c>
      <c r="E20" s="373">
        <v>2527</v>
      </c>
      <c r="F20" s="379">
        <f>E20/$B$15</f>
        <v>0.42250459789332889</v>
      </c>
      <c r="G20" s="373">
        <f>E20-$C20</f>
        <v>-1</v>
      </c>
      <c r="H20" s="380">
        <f>ROUND((F20-$D20)*100,2)</f>
        <v>-0.02</v>
      </c>
      <c r="I20" s="378">
        <f>(E20-$C20)/$C20</f>
        <v>-3.9556962025316455E-4</v>
      </c>
      <c r="J20" s="31">
        <v>2526</v>
      </c>
      <c r="K20" s="154">
        <f>J20/$B$15</f>
        <v>0.42233740177227891</v>
      </c>
      <c r="L20" s="31">
        <f>J20-$C20</f>
        <v>-2</v>
      </c>
      <c r="M20" s="385">
        <f>ROUND((K20-$D20)*100,2)</f>
        <v>-0.03</v>
      </c>
      <c r="N20" s="384">
        <f>(J20-$C20)/$C20</f>
        <v>-7.911392405063291E-4</v>
      </c>
      <c r="O20" s="103">
        <v>2527</v>
      </c>
      <c r="P20" s="60">
        <f>O20/$B$15</f>
        <v>0.42250459789332889</v>
      </c>
      <c r="Q20" s="66">
        <f>O20-$C20</f>
        <v>-1</v>
      </c>
      <c r="R20" s="67">
        <f>ROUND((P20-$D20)*100,2)</f>
        <v>-0.02</v>
      </c>
      <c r="S20" s="102">
        <f>(O20-$C20)/$C20</f>
        <v>-3.9556962025316455E-4</v>
      </c>
      <c r="T20" s="155">
        <v>2526</v>
      </c>
      <c r="U20" s="144">
        <f>T20/$B$15</f>
        <v>0.42233740177227891</v>
      </c>
      <c r="V20" s="143">
        <f>T20-$C20</f>
        <v>-2</v>
      </c>
      <c r="W20" s="152">
        <f>ROUND((U20-$D20)*100,2)</f>
        <v>-0.03</v>
      </c>
      <c r="X20" s="156">
        <f>(T20-$C20)/$C20</f>
        <v>-7.911392405063291E-4</v>
      </c>
      <c r="Y20" s="251">
        <v>2528</v>
      </c>
      <c r="Z20" s="129">
        <f>Y20/$B$15</f>
        <v>0.42267179401437888</v>
      </c>
      <c r="AA20" s="128">
        <f>Y20-$C20</f>
        <v>0</v>
      </c>
      <c r="AB20" s="137">
        <f>ROUND((Z20-$D20)*100,2)</f>
        <v>0</v>
      </c>
      <c r="AC20" s="131">
        <f>(Y20-$C20)/$C20</f>
        <v>0</v>
      </c>
      <c r="AD20" s="139">
        <v>2526</v>
      </c>
      <c r="AE20" s="126">
        <f>AD20/$B$15</f>
        <v>0.42233740177227891</v>
      </c>
      <c r="AF20" s="125">
        <f>AD20-$C20</f>
        <v>-2</v>
      </c>
      <c r="AG20" s="136">
        <f>ROUND((AE20-$D20)*100,2)</f>
        <v>-0.03</v>
      </c>
      <c r="AH20" s="140">
        <f>(AD20-$C20)/$C20</f>
        <v>-7.911392405063291E-4</v>
      </c>
    </row>
    <row r="21" spans="1:34" x14ac:dyDescent="0.3">
      <c r="A21" s="162" t="s">
        <v>62</v>
      </c>
      <c r="B21" s="47">
        <v>2087</v>
      </c>
      <c r="C21" s="65"/>
      <c r="D21" s="106"/>
      <c r="E21" s="373"/>
      <c r="F21" s="379"/>
      <c r="G21" s="373"/>
      <c r="H21" s="387"/>
      <c r="I21" s="378"/>
      <c r="J21" s="31"/>
      <c r="K21" s="154"/>
      <c r="L21" s="31"/>
      <c r="M21" s="405"/>
      <c r="N21" s="384"/>
      <c r="O21" s="103"/>
      <c r="P21" s="60"/>
      <c r="Q21" s="66"/>
      <c r="R21" s="121"/>
      <c r="S21" s="102"/>
      <c r="T21" s="155"/>
      <c r="U21" s="144"/>
      <c r="V21" s="143"/>
      <c r="W21" s="145"/>
      <c r="X21" s="156"/>
      <c r="Y21" s="251"/>
      <c r="Z21" s="129"/>
      <c r="AA21" s="128"/>
      <c r="AB21" s="130"/>
      <c r="AC21" s="131"/>
      <c r="AD21" s="139"/>
      <c r="AE21" s="126"/>
      <c r="AF21" s="125"/>
      <c r="AG21" s="127"/>
      <c r="AH21" s="140"/>
    </row>
    <row r="22" spans="1:34" x14ac:dyDescent="0.3">
      <c r="A22" s="163" t="s">
        <v>13</v>
      </c>
      <c r="B22" s="45"/>
      <c r="C22" s="57"/>
      <c r="D22" s="168"/>
      <c r="E22" s="369"/>
      <c r="F22" s="372"/>
      <c r="G22" s="373"/>
      <c r="H22" s="377"/>
      <c r="I22" s="378"/>
      <c r="J22" s="33"/>
      <c r="K22" s="154"/>
      <c r="L22" s="31"/>
      <c r="M22" s="148"/>
      <c r="N22" s="384"/>
      <c r="O22" s="101"/>
      <c r="P22" s="60"/>
      <c r="Q22" s="66"/>
      <c r="R22" s="59"/>
      <c r="S22" s="102"/>
      <c r="T22" s="157"/>
      <c r="U22" s="144"/>
      <c r="V22" s="143"/>
      <c r="W22" s="150"/>
      <c r="X22" s="156"/>
      <c r="Y22" s="224"/>
      <c r="Z22" s="129"/>
      <c r="AA22" s="128"/>
      <c r="AB22" s="135"/>
      <c r="AC22" s="131"/>
      <c r="AD22" s="141"/>
      <c r="AE22" s="126"/>
      <c r="AF22" s="125"/>
      <c r="AG22" s="133"/>
      <c r="AH22" s="140"/>
    </row>
    <row r="23" spans="1:34" x14ac:dyDescent="0.3">
      <c r="A23" s="164" t="s">
        <v>0</v>
      </c>
      <c r="B23" s="47"/>
      <c r="C23" s="65">
        <v>47</v>
      </c>
      <c r="D23" s="106">
        <f>C23/$B$21</f>
        <v>2.2520364159080018E-2</v>
      </c>
      <c r="E23" s="373">
        <v>46</v>
      </c>
      <c r="F23" s="379">
        <f>E23/$B$21</f>
        <v>2.2041207474844275E-2</v>
      </c>
      <c r="G23" s="373">
        <f>E23-$C23</f>
        <v>-1</v>
      </c>
      <c r="H23" s="380">
        <f>ROUND((F23-$D23)*100,2)</f>
        <v>-0.05</v>
      </c>
      <c r="I23" s="378">
        <f>(E23-$C23)/$C23</f>
        <v>-2.1276595744680851E-2</v>
      </c>
      <c r="J23" s="31">
        <v>43</v>
      </c>
      <c r="K23" s="154">
        <f>J23/$B$21</f>
        <v>2.0603737422137038E-2</v>
      </c>
      <c r="L23" s="31">
        <f>J23-$C23</f>
        <v>-4</v>
      </c>
      <c r="M23" s="385">
        <f>ROUND((K23-$D23)*100,2)</f>
        <v>-0.19</v>
      </c>
      <c r="N23" s="384">
        <f>(J23-$C23)/$C23</f>
        <v>-8.5106382978723402E-2</v>
      </c>
      <c r="O23" s="103">
        <v>45</v>
      </c>
      <c r="P23" s="60">
        <f>O23/$B$21</f>
        <v>2.1562050790608529E-2</v>
      </c>
      <c r="Q23" s="66">
        <f>O23-$C23</f>
        <v>-2</v>
      </c>
      <c r="R23" s="67">
        <f>ROUND((P23-$D23)*100,2)</f>
        <v>-0.1</v>
      </c>
      <c r="S23" s="102">
        <f>(O23-$C23)/$C23</f>
        <v>-4.2553191489361701E-2</v>
      </c>
      <c r="T23" s="155">
        <v>40</v>
      </c>
      <c r="U23" s="144">
        <f>T23/$B$21</f>
        <v>1.9166267369429803E-2</v>
      </c>
      <c r="V23" s="143">
        <f>T23-$C23</f>
        <v>-7</v>
      </c>
      <c r="W23" s="152">
        <f>ROUND((U23-$D23)*100,2)</f>
        <v>-0.34</v>
      </c>
      <c r="X23" s="156">
        <f>(T23-$C23)/$C23</f>
        <v>-0.14893617021276595</v>
      </c>
      <c r="Y23" s="251">
        <v>47</v>
      </c>
      <c r="Z23" s="129">
        <f>Y23/$B$21</f>
        <v>2.2520364159080018E-2</v>
      </c>
      <c r="AA23" s="128">
        <f>Y23-$C23</f>
        <v>0</v>
      </c>
      <c r="AB23" s="137">
        <f>ROUND((Z23-$D23)*100,2)</f>
        <v>0</v>
      </c>
      <c r="AC23" s="131">
        <f>(Y23-$C23)/$C23</f>
        <v>0</v>
      </c>
      <c r="AD23" s="139">
        <v>46</v>
      </c>
      <c r="AE23" s="126">
        <f>AD23/$B$21</f>
        <v>2.2041207474844275E-2</v>
      </c>
      <c r="AF23" s="125">
        <f>AD23-$C23</f>
        <v>-1</v>
      </c>
      <c r="AG23" s="136">
        <f>ROUND((AE23-$D23)*100,2)</f>
        <v>-0.05</v>
      </c>
      <c r="AH23" s="140">
        <f>(AD23-$C23)/$C23</f>
        <v>-2.1276595744680851E-2</v>
      </c>
    </row>
    <row r="24" spans="1:34" x14ac:dyDescent="0.3">
      <c r="A24" s="164" t="s">
        <v>1</v>
      </c>
      <c r="B24" s="47"/>
      <c r="C24" s="65">
        <v>264</v>
      </c>
      <c r="D24" s="106">
        <f t="shared" ref="D24:D26" si="2">C24/$B$21</f>
        <v>0.12649736463823671</v>
      </c>
      <c r="E24" s="373">
        <v>256</v>
      </c>
      <c r="F24" s="379">
        <f>E24/$B$21</f>
        <v>0.12266411116435075</v>
      </c>
      <c r="G24" s="373">
        <f>E24-$C24</f>
        <v>-8</v>
      </c>
      <c r="H24" s="380">
        <f>ROUND((F24-$D24)*100,2)</f>
        <v>-0.38</v>
      </c>
      <c r="I24" s="378">
        <f>(E24-$C24)/$C24</f>
        <v>-3.0303030303030304E-2</v>
      </c>
      <c r="J24" s="31">
        <v>252</v>
      </c>
      <c r="K24" s="154">
        <f>J24/$B$21</f>
        <v>0.12074748442740776</v>
      </c>
      <c r="L24" s="31">
        <f>J24-$C24</f>
        <v>-12</v>
      </c>
      <c r="M24" s="385">
        <f>ROUND((K24-$D24)*100,2)</f>
        <v>-0.56999999999999995</v>
      </c>
      <c r="N24" s="384">
        <f>(J24-$C24)/$C24</f>
        <v>-4.5454545454545456E-2</v>
      </c>
      <c r="O24" s="103">
        <v>234</v>
      </c>
      <c r="P24" s="60">
        <f>O24/$B$21</f>
        <v>0.11212266411116435</v>
      </c>
      <c r="Q24" s="66">
        <f>O24-$C24</f>
        <v>-30</v>
      </c>
      <c r="R24" s="67">
        <f>ROUND((P24-$D24)*100,2)</f>
        <v>-1.44</v>
      </c>
      <c r="S24" s="102">
        <f>(O24-$C24)/$C24</f>
        <v>-0.11363636363636363</v>
      </c>
      <c r="T24" s="155">
        <v>225</v>
      </c>
      <c r="U24" s="144">
        <f>T24/$B$21</f>
        <v>0.10781025395304264</v>
      </c>
      <c r="V24" s="143">
        <f>T24-$C24</f>
        <v>-39</v>
      </c>
      <c r="W24" s="152">
        <f>ROUND((U24-$D24)*100,2)</f>
        <v>-1.87</v>
      </c>
      <c r="X24" s="156">
        <f>(T24-$C24)/$C24</f>
        <v>-0.14772727272727273</v>
      </c>
      <c r="Y24" s="251">
        <v>264</v>
      </c>
      <c r="Z24" s="129">
        <f>Y24/$B$21</f>
        <v>0.12649736463823671</v>
      </c>
      <c r="AA24" s="128">
        <f>Y24-$C24</f>
        <v>0</v>
      </c>
      <c r="AB24" s="137">
        <f>ROUND((Z24-$D24)*100,2)</f>
        <v>0</v>
      </c>
      <c r="AC24" s="131">
        <f>(Y24-$C24)/$C24</f>
        <v>0</v>
      </c>
      <c r="AD24" s="139">
        <v>264</v>
      </c>
      <c r="AE24" s="126">
        <f>AD24/$B$21</f>
        <v>0.12649736463823671</v>
      </c>
      <c r="AF24" s="125">
        <f>AD24-$C24</f>
        <v>0</v>
      </c>
      <c r="AG24" s="136">
        <f>ROUND((AE24-$D24)*100,2)</f>
        <v>0</v>
      </c>
      <c r="AH24" s="140">
        <f>(AD24-$C24)/$C24</f>
        <v>0</v>
      </c>
    </row>
    <row r="25" spans="1:34" x14ac:dyDescent="0.3">
      <c r="A25" s="164" t="s">
        <v>2</v>
      </c>
      <c r="B25" s="47"/>
      <c r="C25" s="65">
        <v>716</v>
      </c>
      <c r="D25" s="106">
        <f t="shared" si="2"/>
        <v>0.34307618591279349</v>
      </c>
      <c r="E25" s="373">
        <v>710</v>
      </c>
      <c r="F25" s="379">
        <f>E25/$B$21</f>
        <v>0.34020124580737904</v>
      </c>
      <c r="G25" s="373">
        <f>E25-$C25</f>
        <v>-6</v>
      </c>
      <c r="H25" s="380">
        <f>ROUND((F25-$D25)*100,2)</f>
        <v>-0.28999999999999998</v>
      </c>
      <c r="I25" s="378">
        <f>(E25-$C25)/$C25</f>
        <v>-8.3798882681564244E-3</v>
      </c>
      <c r="J25" s="31">
        <v>709</v>
      </c>
      <c r="K25" s="154">
        <f>J25/$B$21</f>
        <v>0.33972208912314328</v>
      </c>
      <c r="L25" s="31">
        <f>J25-$C25</f>
        <v>-7</v>
      </c>
      <c r="M25" s="385">
        <f>ROUND((K25-$D25)*100,2)</f>
        <v>-0.34</v>
      </c>
      <c r="N25" s="384">
        <f>(J25-$C25)/$C25</f>
        <v>-9.7765363128491621E-3</v>
      </c>
      <c r="O25" s="103">
        <v>682</v>
      </c>
      <c r="P25" s="60">
        <f>O25/$B$21</f>
        <v>0.32678485864877815</v>
      </c>
      <c r="Q25" s="66">
        <f>O25-$C25</f>
        <v>-34</v>
      </c>
      <c r="R25" s="67">
        <f>ROUND((P25-$D25)*100,2)</f>
        <v>-1.63</v>
      </c>
      <c r="S25" s="102">
        <f>(O25-$C25)/$C25</f>
        <v>-4.7486033519553071E-2</v>
      </c>
      <c r="T25" s="155">
        <v>679</v>
      </c>
      <c r="U25" s="144">
        <f>T25/$B$21</f>
        <v>0.32534738859607093</v>
      </c>
      <c r="V25" s="143">
        <f>T25-$C25</f>
        <v>-37</v>
      </c>
      <c r="W25" s="152">
        <f>ROUND((U25-$D25)*100,2)</f>
        <v>-1.77</v>
      </c>
      <c r="X25" s="156">
        <f>(T25-$C25)/$C25</f>
        <v>-5.1675977653631286E-2</v>
      </c>
      <c r="Y25" s="251">
        <v>716</v>
      </c>
      <c r="Z25" s="129">
        <f>Y25/$B$21</f>
        <v>0.34307618591279349</v>
      </c>
      <c r="AA25" s="128">
        <f>Y25-$C25</f>
        <v>0</v>
      </c>
      <c r="AB25" s="137">
        <f>ROUND((Z25-$D25)*100,2)</f>
        <v>0</v>
      </c>
      <c r="AC25" s="131">
        <f>(Y25-$C25)/$C25</f>
        <v>0</v>
      </c>
      <c r="AD25" s="139">
        <v>718</v>
      </c>
      <c r="AE25" s="126">
        <f>AD25/$B$21</f>
        <v>0.34403449928126495</v>
      </c>
      <c r="AF25" s="125">
        <f>AD25-$C25</f>
        <v>2</v>
      </c>
      <c r="AG25" s="136">
        <f>ROUND((AE25-$D25)*100,2)</f>
        <v>0.1</v>
      </c>
      <c r="AH25" s="140">
        <f>(AD25-$C25)/$C25</f>
        <v>2.7932960893854749E-3</v>
      </c>
    </row>
    <row r="26" spans="1:34" x14ac:dyDescent="0.3">
      <c r="A26" s="164" t="s">
        <v>3</v>
      </c>
      <c r="B26" s="47"/>
      <c r="C26" s="65">
        <v>1036</v>
      </c>
      <c r="D26" s="106">
        <f t="shared" si="2"/>
        <v>0.49640632486823189</v>
      </c>
      <c r="E26" s="373">
        <v>1034</v>
      </c>
      <c r="F26" s="379">
        <f>E26/$B$21</f>
        <v>0.49544801149976042</v>
      </c>
      <c r="G26" s="373">
        <f>E26-$C26</f>
        <v>-2</v>
      </c>
      <c r="H26" s="380">
        <f>ROUND((F26-$D26)*100,2)</f>
        <v>-0.1</v>
      </c>
      <c r="I26" s="378">
        <f>(E26-$C26)/$C26</f>
        <v>-1.9305019305019305E-3</v>
      </c>
      <c r="J26" s="31">
        <v>1033</v>
      </c>
      <c r="K26" s="154">
        <f>J26/$B$21</f>
        <v>0.49496885481552466</v>
      </c>
      <c r="L26" s="31">
        <f>J26-$C26</f>
        <v>-3</v>
      </c>
      <c r="M26" s="385">
        <f>ROUND((K26-$D26)*100,2)</f>
        <v>-0.14000000000000001</v>
      </c>
      <c r="N26" s="384">
        <f>(J26-$C26)/$C26</f>
        <v>-2.8957528957528956E-3</v>
      </c>
      <c r="O26" s="103">
        <v>1029</v>
      </c>
      <c r="P26" s="60">
        <f>O26/$B$21</f>
        <v>0.49305222807858168</v>
      </c>
      <c r="Q26" s="66">
        <f>O26-$C26</f>
        <v>-7</v>
      </c>
      <c r="R26" s="67">
        <f>ROUND((P26-$D26)*100,2)</f>
        <v>-0.34</v>
      </c>
      <c r="S26" s="102">
        <f>(O26-$C26)/$C26</f>
        <v>-6.7567567567567571E-3</v>
      </c>
      <c r="T26" s="155">
        <v>1028</v>
      </c>
      <c r="U26" s="144">
        <f>T26/$B$21</f>
        <v>0.49257307139434597</v>
      </c>
      <c r="V26" s="143">
        <f>T26-$C26</f>
        <v>-8</v>
      </c>
      <c r="W26" s="152">
        <f>ROUND((U26-$D26)*100,2)</f>
        <v>-0.38</v>
      </c>
      <c r="X26" s="156">
        <f>(T26-$C26)/$C26</f>
        <v>-7.7220077220077222E-3</v>
      </c>
      <c r="Y26" s="251">
        <v>1036</v>
      </c>
      <c r="Z26" s="129">
        <f>Y26/$B$21</f>
        <v>0.49640632486823189</v>
      </c>
      <c r="AA26" s="128">
        <f>Y26-$C26</f>
        <v>0</v>
      </c>
      <c r="AB26" s="137">
        <f>ROUND((Z26-$D26)*100,2)</f>
        <v>0</v>
      </c>
      <c r="AC26" s="131">
        <f>(Y26-$C26)/$C26</f>
        <v>0</v>
      </c>
      <c r="AD26" s="139">
        <v>1038</v>
      </c>
      <c r="AE26" s="126">
        <f>AD26/$B$21</f>
        <v>0.4973646382367034</v>
      </c>
      <c r="AF26" s="125">
        <f>AD26-$C26</f>
        <v>2</v>
      </c>
      <c r="AG26" s="136">
        <f>ROUND((AE26-$D26)*100,2)</f>
        <v>0.1</v>
      </c>
      <c r="AH26" s="140">
        <f>(AD26-$C26)/$C26</f>
        <v>1.9305019305019305E-3</v>
      </c>
    </row>
    <row r="27" spans="1:34" x14ac:dyDescent="0.3">
      <c r="A27" s="163" t="s">
        <v>19</v>
      </c>
      <c r="B27" s="45"/>
      <c r="C27" s="57"/>
      <c r="D27" s="168"/>
      <c r="E27" s="369"/>
      <c r="F27" s="372"/>
      <c r="G27" s="373"/>
      <c r="H27" s="387"/>
      <c r="I27" s="378"/>
      <c r="J27" s="33"/>
      <c r="K27" s="154"/>
      <c r="L27" s="31"/>
      <c r="M27" s="405"/>
      <c r="N27" s="384"/>
      <c r="O27" s="101"/>
      <c r="P27" s="60"/>
      <c r="Q27" s="66"/>
      <c r="R27" s="121"/>
      <c r="S27" s="102"/>
      <c r="T27" s="157"/>
      <c r="U27" s="144"/>
      <c r="V27" s="143"/>
      <c r="W27" s="145"/>
      <c r="X27" s="156"/>
      <c r="Y27" s="224"/>
      <c r="Z27" s="129"/>
      <c r="AA27" s="128"/>
      <c r="AB27" s="130"/>
      <c r="AC27" s="131"/>
      <c r="AD27" s="141"/>
      <c r="AE27" s="126"/>
      <c r="AF27" s="125"/>
      <c r="AG27" s="127"/>
      <c r="AH27" s="140"/>
    </row>
    <row r="28" spans="1:34" x14ac:dyDescent="0.3">
      <c r="A28" s="164" t="s">
        <v>6</v>
      </c>
      <c r="B28" s="47">
        <v>1326</v>
      </c>
      <c r="C28" s="65"/>
      <c r="D28" s="106"/>
      <c r="E28" s="373"/>
      <c r="F28" s="379"/>
      <c r="G28" s="373"/>
      <c r="H28" s="387"/>
      <c r="I28" s="378"/>
      <c r="J28" s="31"/>
      <c r="K28" s="154"/>
      <c r="L28" s="31"/>
      <c r="M28" s="405"/>
      <c r="N28" s="384"/>
      <c r="O28" s="103"/>
      <c r="P28" s="60"/>
      <c r="Q28" s="66"/>
      <c r="R28" s="121"/>
      <c r="S28" s="102"/>
      <c r="T28" s="155"/>
      <c r="U28" s="144"/>
      <c r="V28" s="143"/>
      <c r="W28" s="145"/>
      <c r="X28" s="156"/>
      <c r="Y28" s="251"/>
      <c r="Z28" s="129"/>
      <c r="AA28" s="128"/>
      <c r="AB28" s="130"/>
      <c r="AC28" s="131"/>
      <c r="AD28" s="139"/>
      <c r="AE28" s="126"/>
      <c r="AF28" s="125"/>
      <c r="AG28" s="127"/>
      <c r="AH28" s="140"/>
    </row>
    <row r="29" spans="1:34" x14ac:dyDescent="0.3">
      <c r="A29" s="166" t="s">
        <v>0</v>
      </c>
      <c r="B29" s="47"/>
      <c r="C29" s="65">
        <v>15</v>
      </c>
      <c r="D29" s="106">
        <f>C29/$B$28</f>
        <v>1.1312217194570135E-2</v>
      </c>
      <c r="E29" s="373">
        <v>15</v>
      </c>
      <c r="F29" s="379">
        <f>E29/$B$28</f>
        <v>1.1312217194570135E-2</v>
      </c>
      <c r="G29" s="373">
        <f>E29-$C29</f>
        <v>0</v>
      </c>
      <c r="H29" s="380">
        <f>ROUND((F29-$D29)*100,2)</f>
        <v>0</v>
      </c>
      <c r="I29" s="378">
        <f>(E29-$C29)/$C29</f>
        <v>0</v>
      </c>
      <c r="J29" s="31">
        <v>14</v>
      </c>
      <c r="K29" s="154">
        <f>J29/$B$28</f>
        <v>1.0558069381598794E-2</v>
      </c>
      <c r="L29" s="31">
        <f>J29-$C29</f>
        <v>-1</v>
      </c>
      <c r="M29" s="385">
        <f>ROUND((K29-$D29)*100,2)</f>
        <v>-0.08</v>
      </c>
      <c r="N29" s="384">
        <f>(J29-$C29)/$C29</f>
        <v>-6.6666666666666666E-2</v>
      </c>
      <c r="O29" s="103">
        <v>14</v>
      </c>
      <c r="P29" s="60">
        <f>O29/$B$28</f>
        <v>1.0558069381598794E-2</v>
      </c>
      <c r="Q29" s="66">
        <f>O29-$C29</f>
        <v>-1</v>
      </c>
      <c r="R29" s="67">
        <f>ROUND((P29-$D29)*100,2)</f>
        <v>-0.08</v>
      </c>
      <c r="S29" s="102">
        <f>(O29-$C29)/$C29</f>
        <v>-6.6666666666666666E-2</v>
      </c>
      <c r="T29" s="155">
        <v>11</v>
      </c>
      <c r="U29" s="144">
        <f>T29/$B$28</f>
        <v>8.2956259426847662E-3</v>
      </c>
      <c r="V29" s="143">
        <f>T29-$C29</f>
        <v>-4</v>
      </c>
      <c r="W29" s="152">
        <f>ROUND((U29-$D29)*100,2)</f>
        <v>-0.3</v>
      </c>
      <c r="X29" s="156">
        <f>(T29-$C29)/$C29</f>
        <v>-0.26666666666666666</v>
      </c>
      <c r="Y29" s="251">
        <v>15</v>
      </c>
      <c r="Z29" s="129">
        <f>Y29/$B$28</f>
        <v>1.1312217194570135E-2</v>
      </c>
      <c r="AA29" s="128">
        <f>Y29-$C29</f>
        <v>0</v>
      </c>
      <c r="AB29" s="137">
        <f>ROUND((Z29-$D29)*100,2)</f>
        <v>0</v>
      </c>
      <c r="AC29" s="131">
        <f>(Y29-$C29)/$C29</f>
        <v>0</v>
      </c>
      <c r="AD29" s="139">
        <v>15</v>
      </c>
      <c r="AE29" s="126">
        <f>AD29/$B$28</f>
        <v>1.1312217194570135E-2</v>
      </c>
      <c r="AF29" s="125">
        <f>AD29-$C29</f>
        <v>0</v>
      </c>
      <c r="AG29" s="136">
        <f>ROUND((AE29-$D29)*100,2)</f>
        <v>0</v>
      </c>
      <c r="AH29" s="140">
        <f>(AD29-$C29)/$C29</f>
        <v>0</v>
      </c>
    </row>
    <row r="30" spans="1:34" x14ac:dyDescent="0.3">
      <c r="A30" s="166" t="s">
        <v>1</v>
      </c>
      <c r="B30" s="47"/>
      <c r="C30" s="65">
        <v>105</v>
      </c>
      <c r="D30" s="106">
        <f t="shared" ref="D30:D32" si="3">C30/$B$28</f>
        <v>7.9185520361990946E-2</v>
      </c>
      <c r="E30" s="373">
        <v>102</v>
      </c>
      <c r="F30" s="379">
        <f>E30/$B$28</f>
        <v>7.6923076923076927E-2</v>
      </c>
      <c r="G30" s="373">
        <f>E30-$C30</f>
        <v>-3</v>
      </c>
      <c r="H30" s="380">
        <f>ROUND((F30-$D30)*100,2)</f>
        <v>-0.23</v>
      </c>
      <c r="I30" s="378">
        <f>(E30-$C30)/$C30</f>
        <v>-2.8571428571428571E-2</v>
      </c>
      <c r="J30" s="31">
        <v>99</v>
      </c>
      <c r="K30" s="154">
        <f>J30/$B$28</f>
        <v>7.4660633484162894E-2</v>
      </c>
      <c r="L30" s="31">
        <f>J30-$C30</f>
        <v>-6</v>
      </c>
      <c r="M30" s="385">
        <f>ROUND((K30-$D30)*100,2)</f>
        <v>-0.45</v>
      </c>
      <c r="N30" s="384">
        <f>(J30-$C30)/$C30</f>
        <v>-5.7142857142857141E-2</v>
      </c>
      <c r="O30" s="103">
        <v>90</v>
      </c>
      <c r="P30" s="60">
        <f>O30/$B$28</f>
        <v>6.7873303167420809E-2</v>
      </c>
      <c r="Q30" s="66">
        <f>O30-$C30</f>
        <v>-15</v>
      </c>
      <c r="R30" s="67">
        <f>ROUND((P30-$D30)*100,2)</f>
        <v>-1.1299999999999999</v>
      </c>
      <c r="S30" s="102">
        <f>(O30-$C30)/$C30</f>
        <v>-0.14285714285714285</v>
      </c>
      <c r="T30" s="155">
        <v>85</v>
      </c>
      <c r="U30" s="144">
        <f>T30/$B$28</f>
        <v>6.4102564102564097E-2</v>
      </c>
      <c r="V30" s="143">
        <f>T30-$C30</f>
        <v>-20</v>
      </c>
      <c r="W30" s="152">
        <f>ROUND((U30-$D30)*100,2)</f>
        <v>-1.51</v>
      </c>
      <c r="X30" s="156">
        <f>(T30-$C30)/$C30</f>
        <v>-0.19047619047619047</v>
      </c>
      <c r="Y30" s="251">
        <v>105</v>
      </c>
      <c r="Z30" s="129">
        <f>Y30/$B$28</f>
        <v>7.9185520361990946E-2</v>
      </c>
      <c r="AA30" s="128">
        <f>Y30-$C30</f>
        <v>0</v>
      </c>
      <c r="AB30" s="137">
        <f>ROUND((Z30-$D30)*100,2)</f>
        <v>0</v>
      </c>
      <c r="AC30" s="131">
        <f>(Y30-$C30)/$C30</f>
        <v>0</v>
      </c>
      <c r="AD30" s="139">
        <v>106</v>
      </c>
      <c r="AE30" s="126">
        <f>AD30/$B$28</f>
        <v>7.9939668174962286E-2</v>
      </c>
      <c r="AF30" s="125">
        <f>AD30-$C30</f>
        <v>1</v>
      </c>
      <c r="AG30" s="136">
        <f>ROUND((AE30-$D30)*100,2)</f>
        <v>0.08</v>
      </c>
      <c r="AH30" s="140">
        <f>(AD30-$C30)/$C30</f>
        <v>9.5238095238095247E-3</v>
      </c>
    </row>
    <row r="31" spans="1:34" x14ac:dyDescent="0.3">
      <c r="A31" s="166" t="s">
        <v>2</v>
      </c>
      <c r="B31" s="47"/>
      <c r="C31" s="65">
        <v>314</v>
      </c>
      <c r="D31" s="106">
        <f t="shared" si="3"/>
        <v>0.2368024132730015</v>
      </c>
      <c r="E31" s="373">
        <v>315</v>
      </c>
      <c r="F31" s="379">
        <f>E31/$B$28</f>
        <v>0.23755656108597284</v>
      </c>
      <c r="G31" s="373">
        <f>E31-$C31</f>
        <v>1</v>
      </c>
      <c r="H31" s="380">
        <f>ROUND((F31-$D31)*100,2)</f>
        <v>0.08</v>
      </c>
      <c r="I31" s="378">
        <f>(E31-$C31)/$C31</f>
        <v>3.1847133757961785E-3</v>
      </c>
      <c r="J31" s="31">
        <v>315</v>
      </c>
      <c r="K31" s="154">
        <f>J31/$B$28</f>
        <v>0.23755656108597284</v>
      </c>
      <c r="L31" s="31">
        <f>J31-$C31</f>
        <v>1</v>
      </c>
      <c r="M31" s="385">
        <f>ROUND((K31-$D31)*100,2)</f>
        <v>0.08</v>
      </c>
      <c r="N31" s="384">
        <f>(J31-$C31)/$C31</f>
        <v>3.1847133757961785E-3</v>
      </c>
      <c r="O31" s="103">
        <v>306</v>
      </c>
      <c r="P31" s="60">
        <f>O31/$B$28</f>
        <v>0.23076923076923078</v>
      </c>
      <c r="Q31" s="66">
        <f>O31-$C31</f>
        <v>-8</v>
      </c>
      <c r="R31" s="67">
        <f>ROUND((P31-$D31)*100,2)</f>
        <v>-0.6</v>
      </c>
      <c r="S31" s="102">
        <f>(O31-$C31)/$C31</f>
        <v>-2.5477707006369428E-2</v>
      </c>
      <c r="T31" s="155">
        <v>303</v>
      </c>
      <c r="U31" s="144">
        <f>T31/$B$28</f>
        <v>0.22850678733031674</v>
      </c>
      <c r="V31" s="143">
        <f>T31-$C31</f>
        <v>-11</v>
      </c>
      <c r="W31" s="152">
        <f>ROUND((U31-$D31)*100,2)</f>
        <v>-0.83</v>
      </c>
      <c r="X31" s="156">
        <f>(T31-$C31)/$C31</f>
        <v>-3.5031847133757961E-2</v>
      </c>
      <c r="Y31" s="251">
        <v>314</v>
      </c>
      <c r="Z31" s="129">
        <f>Y31/$B$28</f>
        <v>0.2368024132730015</v>
      </c>
      <c r="AA31" s="128">
        <f>Y31-$C31</f>
        <v>0</v>
      </c>
      <c r="AB31" s="137">
        <f>ROUND((Z31-$D31)*100,2)</f>
        <v>0</v>
      </c>
      <c r="AC31" s="131">
        <f>(Y31-$C31)/$C31</f>
        <v>0</v>
      </c>
      <c r="AD31" s="139">
        <v>317</v>
      </c>
      <c r="AE31" s="126">
        <f>AD31/$B$28</f>
        <v>0.23906485671191555</v>
      </c>
      <c r="AF31" s="125">
        <f>AD31-$C31</f>
        <v>3</v>
      </c>
      <c r="AG31" s="136">
        <f>ROUND((AE31-$D31)*100,2)</f>
        <v>0.23</v>
      </c>
      <c r="AH31" s="140">
        <f>(AD31-$C31)/$C31</f>
        <v>9.5541401273885346E-3</v>
      </c>
    </row>
    <row r="32" spans="1:34" x14ac:dyDescent="0.3">
      <c r="A32" s="166" t="s">
        <v>3</v>
      </c>
      <c r="B32" s="47"/>
      <c r="C32" s="65">
        <v>492</v>
      </c>
      <c r="D32" s="106">
        <f t="shared" si="3"/>
        <v>0.37104072398190047</v>
      </c>
      <c r="E32" s="373">
        <v>495</v>
      </c>
      <c r="F32" s="379">
        <f>E32/$B$28</f>
        <v>0.37330316742081449</v>
      </c>
      <c r="G32" s="373">
        <f>E32-$C32</f>
        <v>3</v>
      </c>
      <c r="H32" s="380">
        <f>ROUND((F32-$D32)*100,2)</f>
        <v>0.23</v>
      </c>
      <c r="I32" s="378">
        <f>(E32-$C32)/$C32</f>
        <v>6.0975609756097563E-3</v>
      </c>
      <c r="J32" s="31">
        <v>494</v>
      </c>
      <c r="K32" s="154">
        <f>J32/$B$28</f>
        <v>0.37254901960784315</v>
      </c>
      <c r="L32" s="31">
        <f>J32-$C32</f>
        <v>2</v>
      </c>
      <c r="M32" s="385">
        <f>ROUND((K32-$D32)*100,2)</f>
        <v>0.15</v>
      </c>
      <c r="N32" s="384">
        <f>(J32-$C32)/$C32</f>
        <v>4.0650406504065045E-3</v>
      </c>
      <c r="O32" s="103">
        <v>492</v>
      </c>
      <c r="P32" s="60">
        <f>O32/$B$28</f>
        <v>0.37104072398190047</v>
      </c>
      <c r="Q32" s="66">
        <f>O32-$C32</f>
        <v>0</v>
      </c>
      <c r="R32" s="67">
        <f>ROUND((P32-$D32)*100,2)</f>
        <v>0</v>
      </c>
      <c r="S32" s="102">
        <f>(O32-$C32)/$C32</f>
        <v>0</v>
      </c>
      <c r="T32" s="155">
        <v>491</v>
      </c>
      <c r="U32" s="144">
        <f>T32/$B$28</f>
        <v>0.37028657616892913</v>
      </c>
      <c r="V32" s="143">
        <f>T32-$C32</f>
        <v>-1</v>
      </c>
      <c r="W32" s="152">
        <f>ROUND((U32-$D32)*100,2)</f>
        <v>-0.08</v>
      </c>
      <c r="X32" s="156">
        <f>(T32-$C32)/$C32</f>
        <v>-2.0325203252032522E-3</v>
      </c>
      <c r="Y32" s="251">
        <v>492</v>
      </c>
      <c r="Z32" s="129">
        <f>Y32/$B$28</f>
        <v>0.37104072398190047</v>
      </c>
      <c r="AA32" s="128">
        <f>Y32-$C32</f>
        <v>0</v>
      </c>
      <c r="AB32" s="137">
        <f>ROUND((Z32-$D32)*100,2)</f>
        <v>0</v>
      </c>
      <c r="AC32" s="131">
        <f>(Y32-$C32)/$C32</f>
        <v>0</v>
      </c>
      <c r="AD32" s="139">
        <v>495</v>
      </c>
      <c r="AE32" s="126">
        <f>AD32/$B$28</f>
        <v>0.37330316742081449</v>
      </c>
      <c r="AF32" s="125">
        <f>AD32-$C32</f>
        <v>3</v>
      </c>
      <c r="AG32" s="136">
        <f>ROUND((AE32-$D32)*100,2)</f>
        <v>0.23</v>
      </c>
      <c r="AH32" s="140">
        <f>(AD32-$C32)/$C32</f>
        <v>6.0975609756097563E-3</v>
      </c>
    </row>
    <row r="33" spans="1:34" x14ac:dyDescent="0.3">
      <c r="A33" s="164" t="s">
        <v>94</v>
      </c>
      <c r="B33" s="47">
        <v>761</v>
      </c>
      <c r="C33" s="65"/>
      <c r="D33" s="106"/>
      <c r="E33" s="373"/>
      <c r="F33" s="379"/>
      <c r="G33" s="373"/>
      <c r="H33" s="387"/>
      <c r="I33" s="378"/>
      <c r="J33" s="31"/>
      <c r="K33" s="154"/>
      <c r="L33" s="31"/>
      <c r="M33" s="405"/>
      <c r="N33" s="384"/>
      <c r="O33" s="103"/>
      <c r="P33" s="60"/>
      <c r="Q33" s="66"/>
      <c r="R33" s="121"/>
      <c r="S33" s="102"/>
      <c r="T33" s="155"/>
      <c r="U33" s="144"/>
      <c r="V33" s="143"/>
      <c r="W33" s="145"/>
      <c r="X33" s="156"/>
      <c r="Y33" s="251"/>
      <c r="Z33" s="129"/>
      <c r="AA33" s="128"/>
      <c r="AB33" s="130"/>
      <c r="AC33" s="131"/>
      <c r="AD33" s="139"/>
      <c r="AE33" s="126"/>
      <c r="AF33" s="125"/>
      <c r="AG33" s="127"/>
      <c r="AH33" s="140"/>
    </row>
    <row r="34" spans="1:34" x14ac:dyDescent="0.3">
      <c r="A34" s="166" t="s">
        <v>0</v>
      </c>
      <c r="B34" s="47"/>
      <c r="C34" s="65">
        <v>32</v>
      </c>
      <c r="D34" s="106">
        <f>C34/$B$33</f>
        <v>4.2049934296977662E-2</v>
      </c>
      <c r="E34" s="373">
        <v>31</v>
      </c>
      <c r="F34" s="379">
        <f>E34/$B$33</f>
        <v>4.0735873850197106E-2</v>
      </c>
      <c r="G34" s="373">
        <f>E34-$C34</f>
        <v>-1</v>
      </c>
      <c r="H34" s="380">
        <f>ROUND((F34-$D34)*100,2)</f>
        <v>-0.13</v>
      </c>
      <c r="I34" s="378">
        <f>(E34-$C34)/$C34</f>
        <v>-3.125E-2</v>
      </c>
      <c r="J34" s="31">
        <v>29</v>
      </c>
      <c r="K34" s="154">
        <f>J34/$B$33</f>
        <v>3.8107752956636008E-2</v>
      </c>
      <c r="L34" s="31">
        <f>J34-$C34</f>
        <v>-3</v>
      </c>
      <c r="M34" s="385">
        <f>ROUND((K34-$D34)*100,2)</f>
        <v>-0.39</v>
      </c>
      <c r="N34" s="384">
        <f>(J34-$C34)/$C34</f>
        <v>-9.375E-2</v>
      </c>
      <c r="O34" s="103">
        <v>31</v>
      </c>
      <c r="P34" s="60">
        <f>O34/$B$33</f>
        <v>4.0735873850197106E-2</v>
      </c>
      <c r="Q34" s="66">
        <f>O34-$C34</f>
        <v>-1</v>
      </c>
      <c r="R34" s="67">
        <f>ROUND((P34-$D34)*100,2)</f>
        <v>-0.13</v>
      </c>
      <c r="S34" s="102">
        <f>(O34-$C34)/$C34</f>
        <v>-3.125E-2</v>
      </c>
      <c r="T34" s="155">
        <v>29</v>
      </c>
      <c r="U34" s="144">
        <f>T34/$B$33</f>
        <v>3.8107752956636008E-2</v>
      </c>
      <c r="V34" s="143">
        <f>T34-$C34</f>
        <v>-3</v>
      </c>
      <c r="W34" s="152">
        <f>ROUND((U34-$D34)*100,2)</f>
        <v>-0.39</v>
      </c>
      <c r="X34" s="156">
        <f>(T34-$C34)/$C34</f>
        <v>-9.375E-2</v>
      </c>
      <c r="Y34" s="251">
        <v>32</v>
      </c>
      <c r="Z34" s="129">
        <f>Y34/$B$33</f>
        <v>4.2049934296977662E-2</v>
      </c>
      <c r="AA34" s="128">
        <f>Y34-$C34</f>
        <v>0</v>
      </c>
      <c r="AB34" s="137">
        <f>ROUND((Z34-$D34)*100,2)</f>
        <v>0</v>
      </c>
      <c r="AC34" s="131">
        <f>(Y34-$C34)/$C34</f>
        <v>0</v>
      </c>
      <c r="AD34" s="139">
        <v>31</v>
      </c>
      <c r="AE34" s="126">
        <f>AD34/$B$33</f>
        <v>4.0735873850197106E-2</v>
      </c>
      <c r="AF34" s="125">
        <f>AD34-$C34</f>
        <v>-1</v>
      </c>
      <c r="AG34" s="136">
        <f>ROUND((AE34-$D34)*100,2)</f>
        <v>-0.13</v>
      </c>
      <c r="AH34" s="140">
        <f>(AD34-$C34)/$C34</f>
        <v>-3.125E-2</v>
      </c>
    </row>
    <row r="35" spans="1:34" x14ac:dyDescent="0.3">
      <c r="A35" s="166" t="s">
        <v>1</v>
      </c>
      <c r="B35" s="47"/>
      <c r="C35" s="65">
        <v>159</v>
      </c>
      <c r="D35" s="106">
        <f t="shared" ref="D35:D37" si="4">C35/$B$33</f>
        <v>0.20893561103810776</v>
      </c>
      <c r="E35" s="373">
        <v>154</v>
      </c>
      <c r="F35" s="379">
        <f>E35/$B$33</f>
        <v>0.202365308804205</v>
      </c>
      <c r="G35" s="373">
        <f>E35-$C35</f>
        <v>-5</v>
      </c>
      <c r="H35" s="380">
        <f>ROUND((F35-$D35)*100,2)</f>
        <v>-0.66</v>
      </c>
      <c r="I35" s="378">
        <f>(E35-$C35)/$C35</f>
        <v>-3.1446540880503145E-2</v>
      </c>
      <c r="J35" s="31">
        <v>153</v>
      </c>
      <c r="K35" s="154">
        <f>J35/$B$33</f>
        <v>0.20105124835742444</v>
      </c>
      <c r="L35" s="31">
        <f>J35-$C35</f>
        <v>-6</v>
      </c>
      <c r="M35" s="385">
        <f>ROUND((K35-$D35)*100,2)</f>
        <v>-0.79</v>
      </c>
      <c r="N35" s="384">
        <f>(J35-$C35)/$C35</f>
        <v>-3.7735849056603772E-2</v>
      </c>
      <c r="O35" s="103">
        <v>144</v>
      </c>
      <c r="P35" s="60">
        <f>O35/$B$33</f>
        <v>0.18922470433639949</v>
      </c>
      <c r="Q35" s="66">
        <f>O35-$C35</f>
        <v>-15</v>
      </c>
      <c r="R35" s="67">
        <f>ROUND((P35-$D35)*100,2)</f>
        <v>-1.97</v>
      </c>
      <c r="S35" s="102">
        <f>(O35-$C35)/$C35</f>
        <v>-9.4339622641509441E-2</v>
      </c>
      <c r="T35" s="155">
        <v>140</v>
      </c>
      <c r="U35" s="144">
        <f>T35/$B$33</f>
        <v>0.18396846254927726</v>
      </c>
      <c r="V35" s="143">
        <f>T35-$C35</f>
        <v>-19</v>
      </c>
      <c r="W35" s="152">
        <f>ROUND((U35-$D35)*100,2)</f>
        <v>-2.5</v>
      </c>
      <c r="X35" s="156">
        <f>(T35-$C35)/$C35</f>
        <v>-0.11949685534591195</v>
      </c>
      <c r="Y35" s="251">
        <v>159</v>
      </c>
      <c r="Z35" s="129">
        <f>Y35/$B$33</f>
        <v>0.20893561103810776</v>
      </c>
      <c r="AA35" s="128">
        <f>Y35-$C35</f>
        <v>0</v>
      </c>
      <c r="AB35" s="137">
        <f>ROUND((Z35-$D35)*100,2)</f>
        <v>0</v>
      </c>
      <c r="AC35" s="131">
        <f>(Y35-$C35)/$C35</f>
        <v>0</v>
      </c>
      <c r="AD35" s="139">
        <v>158</v>
      </c>
      <c r="AE35" s="126">
        <f>AD35/$B$33</f>
        <v>0.2076215505913272</v>
      </c>
      <c r="AF35" s="125">
        <f>AD35-$C35</f>
        <v>-1</v>
      </c>
      <c r="AG35" s="136">
        <f>ROUND((AE35-$D35)*100,2)</f>
        <v>-0.13</v>
      </c>
      <c r="AH35" s="140">
        <f>(AD35-$C35)/$C35</f>
        <v>-6.2893081761006293E-3</v>
      </c>
    </row>
    <row r="36" spans="1:34" x14ac:dyDescent="0.3">
      <c r="A36" s="166" t="s">
        <v>2</v>
      </c>
      <c r="B36" s="47"/>
      <c r="C36" s="65">
        <v>402</v>
      </c>
      <c r="D36" s="106">
        <f t="shared" si="4"/>
        <v>0.52825229960578191</v>
      </c>
      <c r="E36" s="373">
        <v>395</v>
      </c>
      <c r="F36" s="379">
        <f>E36/$B$33</f>
        <v>0.51905387647831802</v>
      </c>
      <c r="G36" s="373">
        <f>E36-$C36</f>
        <v>-7</v>
      </c>
      <c r="H36" s="380">
        <f>ROUND((F36-$D36)*100,2)</f>
        <v>-0.92</v>
      </c>
      <c r="I36" s="378">
        <f>(E36-$C36)/$C36</f>
        <v>-1.7412935323383085E-2</v>
      </c>
      <c r="J36" s="31">
        <v>394</v>
      </c>
      <c r="K36" s="154">
        <f>J36/$B$33</f>
        <v>0.5177398160315374</v>
      </c>
      <c r="L36" s="31">
        <f>J36-$C36</f>
        <v>-8</v>
      </c>
      <c r="M36" s="385">
        <f>ROUND((K36-$D36)*100,2)</f>
        <v>-1.05</v>
      </c>
      <c r="N36" s="384">
        <f>(J36-$C36)/$C36</f>
        <v>-1.9900497512437811E-2</v>
      </c>
      <c r="O36" s="103">
        <v>376</v>
      </c>
      <c r="P36" s="60">
        <f>O36/$B$33</f>
        <v>0.4940867279894875</v>
      </c>
      <c r="Q36" s="66">
        <f>O36-$C36</f>
        <v>-26</v>
      </c>
      <c r="R36" s="67">
        <f>ROUND((P36-$D36)*100,2)</f>
        <v>-3.42</v>
      </c>
      <c r="S36" s="102">
        <f>(O36-$C36)/$C36</f>
        <v>-6.4676616915422883E-2</v>
      </c>
      <c r="T36" s="155">
        <v>376</v>
      </c>
      <c r="U36" s="144">
        <f>T36/$B$33</f>
        <v>0.4940867279894875</v>
      </c>
      <c r="V36" s="143">
        <f>T36-$C36</f>
        <v>-26</v>
      </c>
      <c r="W36" s="152">
        <f>ROUND((U36-$D36)*100,2)</f>
        <v>-3.42</v>
      </c>
      <c r="X36" s="156">
        <f>(T36-$C36)/$C36</f>
        <v>-6.4676616915422883E-2</v>
      </c>
      <c r="Y36" s="251">
        <v>402</v>
      </c>
      <c r="Z36" s="129">
        <f>Y36/$B$33</f>
        <v>0.52825229960578191</v>
      </c>
      <c r="AA36" s="128">
        <f>Y36-$C36</f>
        <v>0</v>
      </c>
      <c r="AB36" s="137">
        <f>ROUND((Z36-$D36)*100,2)</f>
        <v>0</v>
      </c>
      <c r="AC36" s="131">
        <f>(Y36-$C36)/$C36</f>
        <v>0</v>
      </c>
      <c r="AD36" s="139">
        <v>401</v>
      </c>
      <c r="AE36" s="126">
        <f>AD36/$B$33</f>
        <v>0.52693823915900129</v>
      </c>
      <c r="AF36" s="125">
        <f>AD36-$C36</f>
        <v>-1</v>
      </c>
      <c r="AG36" s="136">
        <f>ROUND((AE36-$D36)*100,2)</f>
        <v>-0.13</v>
      </c>
      <c r="AH36" s="140">
        <f>(AD36-$C36)/$C36</f>
        <v>-2.4875621890547263E-3</v>
      </c>
    </row>
    <row r="37" spans="1:34" x14ac:dyDescent="0.3">
      <c r="A37" s="166" t="s">
        <v>3</v>
      </c>
      <c r="B37" s="47"/>
      <c r="C37" s="65">
        <v>544</v>
      </c>
      <c r="D37" s="106">
        <f t="shared" si="4"/>
        <v>0.71484888304862026</v>
      </c>
      <c r="E37" s="373">
        <v>539</v>
      </c>
      <c r="F37" s="379">
        <f>E37/$B$33</f>
        <v>0.70827858081471751</v>
      </c>
      <c r="G37" s="373">
        <f>E37-$C37</f>
        <v>-5</v>
      </c>
      <c r="H37" s="380">
        <f>ROUND((F37-$D37)*100,2)</f>
        <v>-0.66</v>
      </c>
      <c r="I37" s="378">
        <f>(E37-$C37)/$C37</f>
        <v>-9.1911764705882356E-3</v>
      </c>
      <c r="J37" s="31">
        <v>539</v>
      </c>
      <c r="K37" s="154">
        <f>J37/$B$33</f>
        <v>0.70827858081471751</v>
      </c>
      <c r="L37" s="31">
        <f>J37-$C37</f>
        <v>-5</v>
      </c>
      <c r="M37" s="385">
        <f>ROUND((K37-$D37)*100,2)</f>
        <v>-0.66</v>
      </c>
      <c r="N37" s="384">
        <f>(J37-$C37)/$C37</f>
        <v>-9.1911764705882356E-3</v>
      </c>
      <c r="O37" s="103">
        <v>537</v>
      </c>
      <c r="P37" s="60">
        <f>O37/$B$33</f>
        <v>0.70565045992115638</v>
      </c>
      <c r="Q37" s="66">
        <f>O37-$C37</f>
        <v>-7</v>
      </c>
      <c r="R37" s="67">
        <f>ROUND((P37-$D37)*100,2)</f>
        <v>-0.92</v>
      </c>
      <c r="S37" s="102">
        <f>(O37-$C37)/$C37</f>
        <v>-1.2867647058823529E-2</v>
      </c>
      <c r="T37" s="155">
        <v>537</v>
      </c>
      <c r="U37" s="144">
        <f>T37/$B$33</f>
        <v>0.70565045992115638</v>
      </c>
      <c r="V37" s="143">
        <f>T37-$C37</f>
        <v>-7</v>
      </c>
      <c r="W37" s="152">
        <f>ROUND((U37-$D37)*100,2)</f>
        <v>-0.92</v>
      </c>
      <c r="X37" s="156">
        <f>(T37-$C37)/$C37</f>
        <v>-1.2867647058823529E-2</v>
      </c>
      <c r="Y37" s="251">
        <v>544</v>
      </c>
      <c r="Z37" s="129">
        <f>Y37/$B$33</f>
        <v>0.71484888304862026</v>
      </c>
      <c r="AA37" s="128">
        <f>Y37-$C37</f>
        <v>0</v>
      </c>
      <c r="AB37" s="137">
        <f>ROUND((Z37-$D37)*100,2)</f>
        <v>0</v>
      </c>
      <c r="AC37" s="131">
        <f>(Y37-$C37)/$C37</f>
        <v>0</v>
      </c>
      <c r="AD37" s="139">
        <v>543</v>
      </c>
      <c r="AE37" s="126">
        <f>AD37/$B$33</f>
        <v>0.71353482260183965</v>
      </c>
      <c r="AF37" s="125">
        <f>AD37-$C37</f>
        <v>-1</v>
      </c>
      <c r="AG37" s="136">
        <f>ROUND((AE37-$D37)*100,2)</f>
        <v>-0.13</v>
      </c>
      <c r="AH37" s="140">
        <f>(AD37-$C37)/$C37</f>
        <v>-1.838235294117647E-3</v>
      </c>
    </row>
    <row r="38" spans="1:34" x14ac:dyDescent="0.3">
      <c r="A38" s="163" t="s">
        <v>61</v>
      </c>
      <c r="B38" s="45"/>
      <c r="C38" s="57"/>
      <c r="D38" s="106"/>
      <c r="E38" s="369"/>
      <c r="F38" s="379"/>
      <c r="G38" s="373"/>
      <c r="H38" s="387"/>
      <c r="I38" s="378"/>
      <c r="J38" s="33"/>
      <c r="K38" s="154"/>
      <c r="L38" s="31"/>
      <c r="M38" s="405"/>
      <c r="N38" s="384"/>
      <c r="O38" s="101"/>
      <c r="P38" s="60"/>
      <c r="Q38" s="66"/>
      <c r="R38" s="121"/>
      <c r="S38" s="102"/>
      <c r="T38" s="157"/>
      <c r="U38" s="144"/>
      <c r="V38" s="143"/>
      <c r="W38" s="145"/>
      <c r="X38" s="156"/>
      <c r="Y38" s="224"/>
      <c r="Z38" s="129"/>
      <c r="AA38" s="128"/>
      <c r="AB38" s="130"/>
      <c r="AC38" s="131"/>
      <c r="AD38" s="141"/>
      <c r="AE38" s="126"/>
      <c r="AF38" s="125"/>
      <c r="AG38" s="127"/>
      <c r="AH38" s="140"/>
    </row>
    <row r="39" spans="1:34" x14ac:dyDescent="0.3">
      <c r="A39" s="164" t="s">
        <v>21</v>
      </c>
      <c r="B39" s="47">
        <v>1213.3720000000001</v>
      </c>
      <c r="C39" s="65"/>
      <c r="D39" s="106"/>
      <c r="E39" s="373"/>
      <c r="F39" s="379"/>
      <c r="G39" s="373"/>
      <c r="H39" s="387"/>
      <c r="I39" s="378"/>
      <c r="J39" s="31"/>
      <c r="K39" s="154"/>
      <c r="L39" s="31"/>
      <c r="M39" s="405"/>
      <c r="N39" s="384"/>
      <c r="O39" s="103"/>
      <c r="P39" s="60"/>
      <c r="Q39" s="66"/>
      <c r="R39" s="121"/>
      <c r="S39" s="102"/>
      <c r="T39" s="155"/>
      <c r="U39" s="144"/>
      <c r="V39" s="143"/>
      <c r="W39" s="145"/>
      <c r="X39" s="156"/>
      <c r="Y39" s="251"/>
      <c r="Z39" s="129"/>
      <c r="AA39" s="128"/>
      <c r="AB39" s="130"/>
      <c r="AC39" s="131"/>
      <c r="AD39" s="139"/>
      <c r="AE39" s="126"/>
      <c r="AF39" s="125"/>
      <c r="AG39" s="127"/>
      <c r="AH39" s="140"/>
    </row>
    <row r="40" spans="1:34" x14ac:dyDescent="0.3">
      <c r="A40" s="166" t="s">
        <v>0</v>
      </c>
      <c r="B40" s="47"/>
      <c r="C40" s="65">
        <v>22.436</v>
      </c>
      <c r="D40" s="106">
        <f>C40/$B$39</f>
        <v>1.8490619529707295E-2</v>
      </c>
      <c r="E40" s="373">
        <v>21.683</v>
      </c>
      <c r="F40" s="379">
        <f>E40/$B$39</f>
        <v>1.7870034910975365E-2</v>
      </c>
      <c r="G40" s="373">
        <f>E40-$C40</f>
        <v>-0.75300000000000011</v>
      </c>
      <c r="H40" s="380">
        <f>ROUND((F40-$D40)*100,2)</f>
        <v>-0.06</v>
      </c>
      <c r="I40" s="378">
        <f>(E40-$C40)/$C40</f>
        <v>-3.3562132287395262E-2</v>
      </c>
      <c r="J40" s="31">
        <v>21.172000000000001</v>
      </c>
      <c r="K40" s="154">
        <f>J40/$B$39</f>
        <v>1.7448894485780124E-2</v>
      </c>
      <c r="L40" s="31">
        <f>J40-$C40</f>
        <v>-1.2639999999999993</v>
      </c>
      <c r="M40" s="385">
        <f>ROUND((K40-$D40)*100,2)</f>
        <v>-0.1</v>
      </c>
      <c r="N40" s="384">
        <f>(J40-$C40)/$C40</f>
        <v>-5.6338028169014058E-2</v>
      </c>
      <c r="O40" s="103">
        <v>20.649000000000001</v>
      </c>
      <c r="P40" s="60">
        <f>O40/$B$39</f>
        <v>1.7017864265864054E-2</v>
      </c>
      <c r="Q40" s="66">
        <f>O40-$C40</f>
        <v>-1.786999999999999</v>
      </c>
      <c r="R40" s="67">
        <f>ROUND((P40-$D40)*100,2)</f>
        <v>-0.15</v>
      </c>
      <c r="S40" s="102">
        <f>(O40-$C40)/$C40</f>
        <v>-7.9648778748439966E-2</v>
      </c>
      <c r="T40" s="155">
        <v>19.509</v>
      </c>
      <c r="U40" s="144">
        <f>T40/$B$39</f>
        <v>1.6078333767385433E-2</v>
      </c>
      <c r="V40" s="143">
        <f>T40-$C40</f>
        <v>-2.9269999999999996</v>
      </c>
      <c r="W40" s="152">
        <f>ROUND((U40-$D40)*100,2)</f>
        <v>-0.24</v>
      </c>
      <c r="X40" s="156">
        <f>(T40-$C40)/$C40</f>
        <v>-0.13045997504011408</v>
      </c>
      <c r="Y40" s="251">
        <v>22.436</v>
      </c>
      <c r="Z40" s="129">
        <f>Y40/$B$39</f>
        <v>1.8490619529707295E-2</v>
      </c>
      <c r="AA40" s="128">
        <f>Y40-$C40</f>
        <v>0</v>
      </c>
      <c r="AB40" s="137">
        <f>ROUND((Z40-$D40)*100,2)</f>
        <v>0</v>
      </c>
      <c r="AC40" s="131">
        <f>(Y40-$C40)/$C40</f>
        <v>0</v>
      </c>
      <c r="AD40" s="139">
        <v>22.227</v>
      </c>
      <c r="AE40" s="126">
        <f>AD40/$B$39</f>
        <v>1.831837227165288E-2</v>
      </c>
      <c r="AF40" s="125">
        <f>AD40-$C40</f>
        <v>-0.20899999999999963</v>
      </c>
      <c r="AG40" s="136">
        <f>ROUND((AE40-$D40)*100,2)</f>
        <v>-0.02</v>
      </c>
      <c r="AH40" s="140">
        <f>(AD40-$C40)/$C40</f>
        <v>-9.3153859868069008E-3</v>
      </c>
    </row>
    <row r="41" spans="1:34" x14ac:dyDescent="0.3">
      <c r="A41" s="166" t="s">
        <v>1</v>
      </c>
      <c r="B41" s="47"/>
      <c r="C41" s="65">
        <v>111.742</v>
      </c>
      <c r="D41" s="106">
        <f t="shared" ref="D41:D43" si="5">C41/$B$39</f>
        <v>9.2092120141226266E-2</v>
      </c>
      <c r="E41" s="373">
        <v>108.383</v>
      </c>
      <c r="F41" s="379">
        <f>E41/$B$39</f>
        <v>8.9323801768954603E-2</v>
      </c>
      <c r="G41" s="373">
        <f>E41-$C41</f>
        <v>-3.3590000000000089</v>
      </c>
      <c r="H41" s="380">
        <f>ROUND((F41-$D41)*100,2)</f>
        <v>-0.28000000000000003</v>
      </c>
      <c r="I41" s="378">
        <f>(E41-$C41)/$C41</f>
        <v>-3.006031751713777E-2</v>
      </c>
      <c r="J41" s="31">
        <v>107.117</v>
      </c>
      <c r="K41" s="154">
        <f>J41/$B$39</f>
        <v>8.8280428425907304E-2</v>
      </c>
      <c r="L41" s="31">
        <f>J41-$C41</f>
        <v>-4.625</v>
      </c>
      <c r="M41" s="385">
        <f>ROUND((K41-$D41)*100,2)</f>
        <v>-0.38</v>
      </c>
      <c r="N41" s="384">
        <f>(J41-$C41)/$C41</f>
        <v>-4.1389987650122605E-2</v>
      </c>
      <c r="O41" s="103">
        <v>98.975999999999999</v>
      </c>
      <c r="P41" s="60">
        <f>O41/$B$39</f>
        <v>8.1571026857385862E-2</v>
      </c>
      <c r="Q41" s="66">
        <f>O41-$C41</f>
        <v>-12.766000000000005</v>
      </c>
      <c r="R41" s="67">
        <f>ROUND((P41-$D41)*100,2)</f>
        <v>-1.05</v>
      </c>
      <c r="S41" s="102">
        <f>(O41-$C41)/$C41</f>
        <v>-0.11424531510085738</v>
      </c>
      <c r="T41" s="155">
        <v>96.084999999999994</v>
      </c>
      <c r="U41" s="144">
        <f>T41/$B$39</f>
        <v>7.9188410479226479E-2</v>
      </c>
      <c r="V41" s="143">
        <f>T41-$C41</f>
        <v>-15.657000000000011</v>
      </c>
      <c r="W41" s="152">
        <f>ROUND((U41-$D41)*100,2)</f>
        <v>-1.29</v>
      </c>
      <c r="X41" s="156">
        <f>(T41-$C41)/$C41</f>
        <v>-0.14011741332712865</v>
      </c>
      <c r="Y41" s="251">
        <v>111.742</v>
      </c>
      <c r="Z41" s="129">
        <f>Y41/$B$39</f>
        <v>9.2092120141226266E-2</v>
      </c>
      <c r="AA41" s="128">
        <f>Y41-$C41</f>
        <v>0</v>
      </c>
      <c r="AB41" s="137">
        <f>ROUND((Z41-$D41)*100,2)</f>
        <v>0</v>
      </c>
      <c r="AC41" s="131">
        <f>(Y41-$C41)/$C41</f>
        <v>0</v>
      </c>
      <c r="AD41" s="139">
        <v>111.604</v>
      </c>
      <c r="AE41" s="126">
        <f>AD41/$B$39</f>
        <v>9.1978387501936751E-2</v>
      </c>
      <c r="AF41" s="125">
        <f>AD41-$C41</f>
        <v>-0.13800000000000523</v>
      </c>
      <c r="AG41" s="136">
        <f>ROUND((AE41-$D41)*100,2)</f>
        <v>-0.01</v>
      </c>
      <c r="AH41" s="140">
        <f>(AD41-$C41)/$C41</f>
        <v>-1.2349877396145158E-3</v>
      </c>
    </row>
    <row r="42" spans="1:34" x14ac:dyDescent="0.3">
      <c r="A42" s="166" t="s">
        <v>2</v>
      </c>
      <c r="B42" s="47"/>
      <c r="C42" s="65">
        <v>302.52800000000002</v>
      </c>
      <c r="D42" s="106">
        <f t="shared" si="5"/>
        <v>0.24932831810854381</v>
      </c>
      <c r="E42" s="373">
        <v>298.94799999999998</v>
      </c>
      <c r="F42" s="379">
        <f>E42/$B$39</f>
        <v>0.24637786268349687</v>
      </c>
      <c r="G42" s="373">
        <f>E42-$C42</f>
        <v>-3.5800000000000409</v>
      </c>
      <c r="H42" s="380">
        <f>ROUND((F42-$D42)*100,2)</f>
        <v>-0.3</v>
      </c>
      <c r="I42" s="378">
        <f>(E42-$C42)/$C42</f>
        <v>-1.1833615400888647E-2</v>
      </c>
      <c r="J42" s="31">
        <v>298.67899999999997</v>
      </c>
      <c r="K42" s="154">
        <f>J42/$B$39</f>
        <v>0.2461561664518383</v>
      </c>
      <c r="L42" s="31">
        <f>J42-$C42</f>
        <v>-3.8490000000000464</v>
      </c>
      <c r="M42" s="385">
        <f>ROUND((K42-$D42)*100,2)</f>
        <v>-0.32</v>
      </c>
      <c r="N42" s="384">
        <f>(J42-$C42)/$C42</f>
        <v>-1.2722789295536434E-2</v>
      </c>
      <c r="O42" s="103">
        <v>280.11</v>
      </c>
      <c r="P42" s="60">
        <f>O42/$B$39</f>
        <v>0.23085253327091773</v>
      </c>
      <c r="Q42" s="66">
        <f>O42-$C42</f>
        <v>-22.418000000000006</v>
      </c>
      <c r="R42" s="67">
        <f>ROUND((P42-$D42)*100,2)</f>
        <v>-1.85</v>
      </c>
      <c r="S42" s="102">
        <f>(O42-$C42)/$C42</f>
        <v>-7.4102231859530368E-2</v>
      </c>
      <c r="T42" s="155">
        <v>279.00099999999998</v>
      </c>
      <c r="U42" s="144">
        <f>T42/$B$39</f>
        <v>0.22993855140880123</v>
      </c>
      <c r="V42" s="143">
        <f>T42-$C42</f>
        <v>-23.527000000000044</v>
      </c>
      <c r="W42" s="152">
        <f>ROUND((U42-$D42)*100,2)</f>
        <v>-1.94</v>
      </c>
      <c r="X42" s="156">
        <f>(T42-$C42)/$C42</f>
        <v>-7.7768008250476126E-2</v>
      </c>
      <c r="Y42" s="251">
        <v>302.52800000000002</v>
      </c>
      <c r="Z42" s="129">
        <f>Y42/$B$39</f>
        <v>0.24932831810854381</v>
      </c>
      <c r="AA42" s="128">
        <f>Y42-$C42</f>
        <v>0</v>
      </c>
      <c r="AB42" s="137">
        <f>ROUND((Z42-$D42)*100,2)</f>
        <v>0</v>
      </c>
      <c r="AC42" s="131">
        <f>(Y42-$C42)/$C42</f>
        <v>0</v>
      </c>
      <c r="AD42" s="139">
        <v>302.48200000000003</v>
      </c>
      <c r="AE42" s="126">
        <f>AD42/$B$39</f>
        <v>0.24929040722878062</v>
      </c>
      <c r="AF42" s="125">
        <f>AD42-$C42</f>
        <v>-4.5999999999992269E-2</v>
      </c>
      <c r="AG42" s="136">
        <f>ROUND((AE42-$D42)*100,2)</f>
        <v>0</v>
      </c>
      <c r="AH42" s="140">
        <f>(AD42-$C42)/$C42</f>
        <v>-1.5205204146390505E-4</v>
      </c>
    </row>
    <row r="43" spans="1:34" x14ac:dyDescent="0.3">
      <c r="A43" s="166" t="s">
        <v>3</v>
      </c>
      <c r="B43" s="47"/>
      <c r="C43" s="65">
        <v>483.923</v>
      </c>
      <c r="D43" s="106">
        <f t="shared" si="5"/>
        <v>0.39882492755725363</v>
      </c>
      <c r="E43" s="373">
        <v>482.15600000000001</v>
      </c>
      <c r="F43" s="379">
        <f>E43/$B$39</f>
        <v>0.39736865528461179</v>
      </c>
      <c r="G43" s="373">
        <f>E43-$C43</f>
        <v>-1.7669999999999959</v>
      </c>
      <c r="H43" s="380">
        <f>ROUND((F43-$D43)*100,2)</f>
        <v>-0.15</v>
      </c>
      <c r="I43" s="378">
        <f>(E43-$C43)/$C43</f>
        <v>-3.6514073519960735E-3</v>
      </c>
      <c r="J43" s="31">
        <v>481.63200000000001</v>
      </c>
      <c r="K43" s="154">
        <f>J43/$B$39</f>
        <v>0.39693680091513567</v>
      </c>
      <c r="L43" s="31">
        <f>J43-$C43</f>
        <v>-2.2909999999999968</v>
      </c>
      <c r="M43" s="385">
        <f>ROUND((K43-$D43)*100,2)</f>
        <v>-0.19</v>
      </c>
      <c r="N43" s="384">
        <f>(J43-$C43)/$C43</f>
        <v>-4.7342242464193619E-3</v>
      </c>
      <c r="O43" s="103">
        <v>477.77300000000002</v>
      </c>
      <c r="P43" s="60">
        <f>O43/$B$39</f>
        <v>0.39375640776282955</v>
      </c>
      <c r="Q43" s="66">
        <f>O43-$C43</f>
        <v>-6.1499999999999773</v>
      </c>
      <c r="R43" s="67">
        <f>ROUND((P43-$D43)*100,2)</f>
        <v>-0.51</v>
      </c>
      <c r="S43" s="102">
        <f>(O43-$C43)/$C43</f>
        <v>-1.2708633398288524E-2</v>
      </c>
      <c r="T43" s="155">
        <v>477.24900000000002</v>
      </c>
      <c r="U43" s="144">
        <f>T43/$B$39</f>
        <v>0.39332455339335337</v>
      </c>
      <c r="V43" s="143">
        <f>T43-$C43</f>
        <v>-6.6739999999999782</v>
      </c>
      <c r="W43" s="152">
        <f>ROUND((U43-$D43)*100,2)</f>
        <v>-0.55000000000000004</v>
      </c>
      <c r="X43" s="156">
        <f>(T43-$C43)/$C43</f>
        <v>-1.3791450292711812E-2</v>
      </c>
      <c r="Y43" s="251">
        <v>483.923</v>
      </c>
      <c r="Z43" s="129">
        <f>Y43/$B$39</f>
        <v>0.39882492755725363</v>
      </c>
      <c r="AA43" s="128">
        <f>Y43-$C43</f>
        <v>0</v>
      </c>
      <c r="AB43" s="137">
        <f>ROUND((Z43-$D43)*100,2)</f>
        <v>0</v>
      </c>
      <c r="AC43" s="131">
        <f>(Y43-$C43)/$C43</f>
        <v>0</v>
      </c>
      <c r="AD43" s="139">
        <v>483.4</v>
      </c>
      <c r="AE43" s="126">
        <f>AD43/$B$39</f>
        <v>0.39839389733733754</v>
      </c>
      <c r="AF43" s="125">
        <f>AD43-$C43</f>
        <v>-0.52300000000002456</v>
      </c>
      <c r="AG43" s="136">
        <f>ROUND((AE43-$D43)*100,2)</f>
        <v>-0.04</v>
      </c>
      <c r="AH43" s="140">
        <f>(AD43-$C43)/$C43</f>
        <v>-1.0807504499683307E-3</v>
      </c>
    </row>
    <row r="44" spans="1:34" x14ac:dyDescent="0.3">
      <c r="A44" s="164" t="s">
        <v>22</v>
      </c>
      <c r="B44" s="47">
        <v>874.05799999999999</v>
      </c>
      <c r="C44" s="65"/>
      <c r="D44" s="106"/>
      <c r="E44" s="373"/>
      <c r="F44" s="379"/>
      <c r="G44" s="373"/>
      <c r="H44" s="387"/>
      <c r="I44" s="378"/>
      <c r="J44" s="31"/>
      <c r="K44" s="154"/>
      <c r="L44" s="31"/>
      <c r="M44" s="405"/>
      <c r="N44" s="384"/>
      <c r="O44" s="103"/>
      <c r="P44" s="60"/>
      <c r="Q44" s="66"/>
      <c r="R44" s="121"/>
      <c r="S44" s="102"/>
      <c r="T44" s="155"/>
      <c r="U44" s="144"/>
      <c r="V44" s="143"/>
      <c r="W44" s="145"/>
      <c r="X44" s="156"/>
      <c r="Y44" s="251"/>
      <c r="Z44" s="129"/>
      <c r="AA44" s="128"/>
      <c r="AB44" s="130"/>
      <c r="AC44" s="131"/>
      <c r="AD44" s="139"/>
      <c r="AE44" s="126"/>
      <c r="AF44" s="125"/>
      <c r="AG44" s="127"/>
      <c r="AH44" s="140"/>
    </row>
    <row r="45" spans="1:34" x14ac:dyDescent="0.3">
      <c r="A45" s="166" t="s">
        <v>0</v>
      </c>
      <c r="B45" s="47"/>
      <c r="C45" s="65">
        <v>24.94</v>
      </c>
      <c r="D45" s="106">
        <f>C45/$B$44</f>
        <v>2.8533575575076256E-2</v>
      </c>
      <c r="E45" s="373">
        <v>24.256</v>
      </c>
      <c r="F45" s="379">
        <f>E45/$B$44</f>
        <v>2.7751018811108644E-2</v>
      </c>
      <c r="G45" s="373">
        <f>E45-$C45</f>
        <v>-0.68400000000000105</v>
      </c>
      <c r="H45" s="380">
        <f>ROUND((F45-$D45)*100,2)</f>
        <v>-0.08</v>
      </c>
      <c r="I45" s="378">
        <f>(E45-$C45)/$C45</f>
        <v>-2.7425821972734604E-2</v>
      </c>
      <c r="J45" s="31">
        <v>22.158999999999999</v>
      </c>
      <c r="K45" s="154">
        <f>J45/$B$44</f>
        <v>2.5351864521576371E-2</v>
      </c>
      <c r="L45" s="31">
        <f>J45-$C45</f>
        <v>-2.7810000000000024</v>
      </c>
      <c r="M45" s="385">
        <f>ROUND((K45-$D45)*100,2)</f>
        <v>-0.32</v>
      </c>
      <c r="N45" s="384">
        <f>(J45-$C45)/$C45</f>
        <v>-0.11150761828388141</v>
      </c>
      <c r="O45" s="103">
        <v>23.986000000000001</v>
      </c>
      <c r="P45" s="60">
        <f>O45/$B$44</f>
        <v>2.7442114825331959E-2</v>
      </c>
      <c r="Q45" s="66">
        <f>O45-$C45</f>
        <v>-0.95400000000000063</v>
      </c>
      <c r="R45" s="67">
        <f>ROUND((P45-$D45)*100,2)</f>
        <v>-0.11</v>
      </c>
      <c r="S45" s="102">
        <f>(O45-$C45)/$C45</f>
        <v>-3.8251804330392963E-2</v>
      </c>
      <c r="T45" s="155">
        <v>20.646000000000001</v>
      </c>
      <c r="U45" s="144">
        <f>T45/$B$44</f>
        <v>2.3620858112390713E-2</v>
      </c>
      <c r="V45" s="143">
        <f>T45-$C45</f>
        <v>-4.2940000000000005</v>
      </c>
      <c r="W45" s="152">
        <f>ROUND((U45-$D45)*100,2)</f>
        <v>-0.49</v>
      </c>
      <c r="X45" s="156">
        <f>(T45-$C45)/$C45</f>
        <v>-0.17217321571772254</v>
      </c>
      <c r="Y45" s="251">
        <v>24.94</v>
      </c>
      <c r="Z45" s="129">
        <f>Y45/$B$44</f>
        <v>2.8533575575076256E-2</v>
      </c>
      <c r="AA45" s="128">
        <f>Y45-$C45</f>
        <v>0</v>
      </c>
      <c r="AB45" s="137">
        <f>ROUND((Z45-$D45)*100,2)</f>
        <v>0</v>
      </c>
      <c r="AC45" s="131">
        <f>(Y45-$C45)/$C45</f>
        <v>0</v>
      </c>
      <c r="AD45" s="139">
        <v>23.407</v>
      </c>
      <c r="AE45" s="126">
        <f>AD45/$B$44</f>
        <v>2.6779687389166393E-2</v>
      </c>
      <c r="AF45" s="125">
        <f>AD45-$C45</f>
        <v>-1.5330000000000013</v>
      </c>
      <c r="AG45" s="136">
        <f>ROUND((AE45-$D45)*100,2)</f>
        <v>-0.18</v>
      </c>
      <c r="AH45" s="140">
        <f>(AD45-$C45)/$C45</f>
        <v>-6.1467522052927069E-2</v>
      </c>
    </row>
    <row r="46" spans="1:34" x14ac:dyDescent="0.3">
      <c r="A46" s="166" t="s">
        <v>1</v>
      </c>
      <c r="B46" s="47"/>
      <c r="C46" s="65">
        <v>152.709</v>
      </c>
      <c r="D46" s="106">
        <f t="shared" ref="D46:D48" si="6">C46/$B$44</f>
        <v>0.17471266208878589</v>
      </c>
      <c r="E46" s="373">
        <v>147.172</v>
      </c>
      <c r="F46" s="379">
        <f>E46/$B$44</f>
        <v>0.16837784220269136</v>
      </c>
      <c r="G46" s="373">
        <f>E46-$C46</f>
        <v>-5.5370000000000061</v>
      </c>
      <c r="H46" s="380">
        <f>ROUND((F46-$D46)*100,2)</f>
        <v>-0.63</v>
      </c>
      <c r="I46" s="378">
        <f>(E46-$C46)/$C46</f>
        <v>-3.6258504737769259E-2</v>
      </c>
      <c r="J46" s="31">
        <v>144.792</v>
      </c>
      <c r="K46" s="154">
        <f>J46/$B$44</f>
        <v>0.16565491077251165</v>
      </c>
      <c r="L46" s="31">
        <f>J46-$C46</f>
        <v>-7.9170000000000016</v>
      </c>
      <c r="M46" s="385">
        <f>ROUND((K46-$D46)*100,2)</f>
        <v>-0.91</v>
      </c>
      <c r="N46" s="384">
        <f>(J46-$C46)/$C46</f>
        <v>-5.184370272871934E-2</v>
      </c>
      <c r="O46" s="103">
        <v>134.88499999999999</v>
      </c>
      <c r="P46" s="60">
        <f>O46/$B$44</f>
        <v>0.15432042267217963</v>
      </c>
      <c r="Q46" s="66">
        <f>O46-$C46</f>
        <v>-17.824000000000012</v>
      </c>
      <c r="R46" s="67">
        <f>ROUND((P46-$D46)*100,2)</f>
        <v>-2.04</v>
      </c>
      <c r="S46" s="102">
        <f>(O46-$C46)/$C46</f>
        <v>-0.11671872646667854</v>
      </c>
      <c r="T46" s="155">
        <v>129.071</v>
      </c>
      <c r="U46" s="144">
        <f>T46/$B$44</f>
        <v>0.14766869017845496</v>
      </c>
      <c r="V46" s="143">
        <f>T46-$C46</f>
        <v>-23.638000000000005</v>
      </c>
      <c r="W46" s="152">
        <f>ROUND((U46-$D46)*100,2)</f>
        <v>-2.7</v>
      </c>
      <c r="X46" s="156">
        <f>(T46-$C46)/$C46</f>
        <v>-0.15479113870171374</v>
      </c>
      <c r="Y46" s="251">
        <v>152.709</v>
      </c>
      <c r="Z46" s="129">
        <f>Y46/$B$44</f>
        <v>0.17471266208878589</v>
      </c>
      <c r="AA46" s="128">
        <f>Y46-$C46</f>
        <v>0</v>
      </c>
      <c r="AB46" s="137">
        <f>ROUND((Z46-$D46)*100,2)</f>
        <v>0</v>
      </c>
      <c r="AC46" s="131">
        <f>(Y46-$C46)/$C46</f>
        <v>0</v>
      </c>
      <c r="AD46" s="139">
        <v>151.26499999999999</v>
      </c>
      <c r="AE46" s="126">
        <f>AD46/$B$44</f>
        <v>0.17306059780929869</v>
      </c>
      <c r="AF46" s="125">
        <f>AD46-$C46</f>
        <v>-1.4440000000000168</v>
      </c>
      <c r="AG46" s="136">
        <f>ROUND((AE46-$D46)*100,2)</f>
        <v>-0.17</v>
      </c>
      <c r="AH46" s="140">
        <f>(AD46-$C46)/$C46</f>
        <v>-9.4558932348454694E-3</v>
      </c>
    </row>
    <row r="47" spans="1:34" x14ac:dyDescent="0.3">
      <c r="A47" s="166" t="s">
        <v>2</v>
      </c>
      <c r="B47" s="47"/>
      <c r="C47" s="65">
        <v>413.91</v>
      </c>
      <c r="D47" s="106">
        <f t="shared" si="6"/>
        <v>0.47354981019566211</v>
      </c>
      <c r="E47" s="373">
        <v>410.66</v>
      </c>
      <c r="F47" s="379">
        <f>E47/$B$44</f>
        <v>0.46983152147797974</v>
      </c>
      <c r="G47" s="373">
        <f>E47-$C47</f>
        <v>-3.25</v>
      </c>
      <c r="H47" s="380">
        <f>ROUND((F47-$D47)*100,2)</f>
        <v>-0.37</v>
      </c>
      <c r="I47" s="378">
        <f>(E47-$C47)/$C47</f>
        <v>-7.8519484912178972E-3</v>
      </c>
      <c r="J47" s="31">
        <v>410.512</v>
      </c>
      <c r="K47" s="154">
        <f>J47/$B$44</f>
        <v>0.46966219633022066</v>
      </c>
      <c r="L47" s="31">
        <f>J47-$C47</f>
        <v>-3.3980000000000246</v>
      </c>
      <c r="M47" s="385">
        <f>ROUND((K47-$D47)*100,2)</f>
        <v>-0.39</v>
      </c>
      <c r="N47" s="384">
        <f>(J47-$C47)/$C47</f>
        <v>-8.2095141455872638E-3</v>
      </c>
      <c r="O47" s="103">
        <v>401.24799999999999</v>
      </c>
      <c r="P47" s="60">
        <f>O47/$B$44</f>
        <v>0.45906335735157161</v>
      </c>
      <c r="Q47" s="66">
        <f>O47-$C47</f>
        <v>-12.662000000000035</v>
      </c>
      <c r="R47" s="67">
        <f>ROUND((P47-$D47)*100,2)</f>
        <v>-1.45</v>
      </c>
      <c r="S47" s="102">
        <f>(O47-$C47)/$C47</f>
        <v>-3.0591191321785012E-2</v>
      </c>
      <c r="T47" s="155">
        <v>400.4</v>
      </c>
      <c r="U47" s="144">
        <f>T47/$B$44</f>
        <v>0.45809317001846556</v>
      </c>
      <c r="V47" s="143">
        <f>T47-$C47</f>
        <v>-13.510000000000048</v>
      </c>
      <c r="W47" s="152">
        <f>ROUND((U47-$D47)*100,2)</f>
        <v>-1.55</v>
      </c>
      <c r="X47" s="156">
        <f>(T47-$C47)/$C47</f>
        <v>-3.2639945881955131E-2</v>
      </c>
      <c r="Y47" s="251">
        <v>413.91</v>
      </c>
      <c r="Z47" s="129">
        <f>Y47/$B$44</f>
        <v>0.47354981019566211</v>
      </c>
      <c r="AA47" s="128">
        <f>Y47-$C47</f>
        <v>0</v>
      </c>
      <c r="AB47" s="137">
        <f>ROUND((Z47-$D47)*100,2)</f>
        <v>0</v>
      </c>
      <c r="AC47" s="131">
        <f>(Y47-$C47)/$C47</f>
        <v>0</v>
      </c>
      <c r="AD47" s="139">
        <v>413.762</v>
      </c>
      <c r="AE47" s="126">
        <f>AD47/$B$44</f>
        <v>0.47338048504790298</v>
      </c>
      <c r="AF47" s="125">
        <f>AD47-$C47</f>
        <v>-0.14800000000002456</v>
      </c>
      <c r="AG47" s="136">
        <f>ROUND((AE47-$D47)*100,2)</f>
        <v>-0.02</v>
      </c>
      <c r="AH47" s="140">
        <f>(AD47-$C47)/$C47</f>
        <v>-3.5756565436936665E-4</v>
      </c>
    </row>
    <row r="48" spans="1:34" x14ac:dyDescent="0.3">
      <c r="A48" s="7" t="s">
        <v>3</v>
      </c>
      <c r="B48" s="65"/>
      <c r="C48" s="65">
        <v>552.59699999999998</v>
      </c>
      <c r="D48" s="106">
        <f t="shared" si="6"/>
        <v>0.63222005862311192</v>
      </c>
      <c r="E48" s="373">
        <v>552.01400000000001</v>
      </c>
      <c r="F48" s="379">
        <f>E48/$B$44</f>
        <v>0.63155305483160162</v>
      </c>
      <c r="G48" s="373">
        <f>E48-$C48</f>
        <v>-0.58299999999996999</v>
      </c>
      <c r="H48" s="380">
        <f>ROUND((F48-$D48)*100,2)</f>
        <v>-7.0000000000000007E-2</v>
      </c>
      <c r="I48" s="378">
        <f>(E48-$C48)/$C48</f>
        <v>-1.0550183949604684E-3</v>
      </c>
      <c r="J48" s="31">
        <v>551.87800000000004</v>
      </c>
      <c r="K48" s="154">
        <f>J48/$B$44</f>
        <v>0.63139745874987707</v>
      </c>
      <c r="L48" s="31">
        <f>J48-$C48</f>
        <v>-0.71899999999993724</v>
      </c>
      <c r="M48" s="385">
        <f>ROUND((K48-$D48)*100,2)</f>
        <v>-0.08</v>
      </c>
      <c r="N48" s="384">
        <f>(J48-$C48)/$C48</f>
        <v>-1.3011290325498279E-3</v>
      </c>
      <c r="O48" s="103">
        <v>551.08699999999999</v>
      </c>
      <c r="P48" s="60">
        <f>O48/$B$44</f>
        <v>0.63049248448043493</v>
      </c>
      <c r="Q48" s="66">
        <f>O48-$C48</f>
        <v>-1.5099999999999909</v>
      </c>
      <c r="R48" s="67">
        <f>ROUND((P48-$D48)*100,2)</f>
        <v>-0.17</v>
      </c>
      <c r="S48" s="102">
        <f>(O48-$C48)/$C48</f>
        <v>-2.7325519320589705E-3</v>
      </c>
      <c r="T48" s="155">
        <v>550.95100000000002</v>
      </c>
      <c r="U48" s="144">
        <f>T48/$B$44</f>
        <v>0.63033688839871038</v>
      </c>
      <c r="V48" s="143">
        <f>T48-$C48</f>
        <v>-1.6459999999999582</v>
      </c>
      <c r="W48" s="152">
        <f>ROUND((U48-$D48)*100,2)</f>
        <v>-0.19</v>
      </c>
      <c r="X48" s="156">
        <f>(T48-$C48)/$C48</f>
        <v>-2.9786625696483302E-3</v>
      </c>
      <c r="Y48" s="251">
        <v>552.59699999999998</v>
      </c>
      <c r="Z48" s="129">
        <f>Y48/$B$44</f>
        <v>0.63222005862311192</v>
      </c>
      <c r="AA48" s="128">
        <f>Y48-$C48</f>
        <v>0</v>
      </c>
      <c r="AB48" s="137">
        <f>ROUND((Z48-$D48)*100,2)</f>
        <v>0</v>
      </c>
      <c r="AC48" s="131">
        <f>(Y48-$C48)/$C48</f>
        <v>0</v>
      </c>
      <c r="AD48" s="139">
        <v>552.49</v>
      </c>
      <c r="AE48" s="126">
        <f>AD48/$B$44</f>
        <v>0.63209764111763755</v>
      </c>
      <c r="AF48" s="125">
        <f>AD48-$C48</f>
        <v>-0.1069999999999709</v>
      </c>
      <c r="AG48" s="136">
        <f>ROUND((AE48-$D48)*100,2)</f>
        <v>-0.01</v>
      </c>
      <c r="AH48" s="140">
        <f>(AD48-$C48)/$C48</f>
        <v>-1.9363116339750469E-4</v>
      </c>
    </row>
    <row r="49" spans="1:9" ht="15" customHeight="1" x14ac:dyDescent="0.3">
      <c r="A49" s="472" t="s">
        <v>78</v>
      </c>
      <c r="B49" s="472"/>
      <c r="C49" s="472"/>
      <c r="D49" s="472"/>
      <c r="E49" s="472"/>
      <c r="F49" s="472"/>
      <c r="G49" s="472"/>
      <c r="H49" s="472"/>
      <c r="I49" s="472"/>
    </row>
    <row r="50" spans="1:9" ht="27" customHeight="1" x14ac:dyDescent="0.3">
      <c r="A50" s="472" t="s">
        <v>84</v>
      </c>
      <c r="B50" s="472"/>
      <c r="C50" s="472"/>
      <c r="D50" s="472"/>
      <c r="E50" s="472"/>
      <c r="F50" s="472"/>
      <c r="G50" s="472"/>
      <c r="H50" s="472"/>
      <c r="I50" s="472"/>
    </row>
  </sheetData>
  <mergeCells count="9">
    <mergeCell ref="A49:I49"/>
    <mergeCell ref="A50:I50"/>
    <mergeCell ref="T6:X7"/>
    <mergeCell ref="Y6:AC7"/>
    <mergeCell ref="AD6:AH7"/>
    <mergeCell ref="J6:N7"/>
    <mergeCell ref="E6:I7"/>
    <mergeCell ref="O6:S7"/>
    <mergeCell ref="B6:D7"/>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G35"/>
  <sheetViews>
    <sheetView zoomScale="70" zoomScaleNormal="70" workbookViewId="0">
      <selection activeCell="A5" sqref="A5"/>
    </sheetView>
  </sheetViews>
  <sheetFormatPr defaultColWidth="9.1796875" defaultRowHeight="13" x14ac:dyDescent="0.3"/>
  <cols>
    <col min="1" max="1" width="72.1796875" style="1" customWidth="1"/>
    <col min="2" max="2" width="34.1796875" style="9" customWidth="1"/>
    <col min="3" max="7" width="34.1796875" style="1" customWidth="1"/>
    <col min="8" max="16384" width="9.1796875" style="1"/>
  </cols>
  <sheetData>
    <row r="1" spans="1:7" s="16" customFormat="1" x14ac:dyDescent="0.3">
      <c r="A1" s="14" t="s">
        <v>75</v>
      </c>
      <c r="B1" s="11"/>
    </row>
    <row r="2" spans="1:7" s="16" customFormat="1" x14ac:dyDescent="0.3">
      <c r="A2" s="14" t="s">
        <v>157</v>
      </c>
      <c r="B2" s="11"/>
    </row>
    <row r="3" spans="1:7" s="16" customFormat="1" ht="27" customHeight="1" x14ac:dyDescent="0.3">
      <c r="A3" s="505" t="s">
        <v>125</v>
      </c>
      <c r="B3" s="505"/>
    </row>
    <row r="4" spans="1:7" s="16" customFormat="1" x14ac:dyDescent="0.3">
      <c r="A4" s="18" t="s">
        <v>126</v>
      </c>
      <c r="B4" s="11"/>
      <c r="C4" s="30"/>
    </row>
    <row r="5" spans="1:7" s="16" customFormat="1" x14ac:dyDescent="0.3">
      <c r="A5" s="16" t="s">
        <v>105</v>
      </c>
      <c r="B5" s="11"/>
    </row>
    <row r="6" spans="1:7" s="16" customFormat="1" ht="67.5" customHeight="1" x14ac:dyDescent="0.3">
      <c r="A6" s="120"/>
      <c r="B6" s="410" t="s">
        <v>145</v>
      </c>
      <c r="C6" s="170" t="s">
        <v>146</v>
      </c>
      <c r="D6" s="171" t="s">
        <v>147</v>
      </c>
      <c r="E6" s="187" t="s">
        <v>148</v>
      </c>
      <c r="F6" s="173" t="s">
        <v>149</v>
      </c>
      <c r="G6" s="172" t="s">
        <v>151</v>
      </c>
    </row>
    <row r="7" spans="1:7" x14ac:dyDescent="0.3">
      <c r="A7" s="1" t="s">
        <v>74</v>
      </c>
      <c r="B7" s="411"/>
      <c r="C7" s="415"/>
      <c r="D7" s="28"/>
      <c r="E7" s="29"/>
      <c r="F7" s="87"/>
      <c r="G7" s="91"/>
    </row>
    <row r="8" spans="1:7" x14ac:dyDescent="0.3">
      <c r="A8" s="6" t="s">
        <v>7</v>
      </c>
      <c r="B8" s="412">
        <f>B9+B11</f>
        <v>7446.57</v>
      </c>
      <c r="C8" s="416">
        <f>C9+C11</f>
        <v>7446.57</v>
      </c>
      <c r="D8" s="21">
        <f>D9+D11</f>
        <v>7446.57</v>
      </c>
      <c r="E8" s="26">
        <f>+(E9+E11)</f>
        <v>7446.57</v>
      </c>
      <c r="F8" s="88">
        <f>+(F9+F11)</f>
        <v>7446.57</v>
      </c>
      <c r="G8" s="92">
        <f>+(G9+G11)</f>
        <v>7446.57</v>
      </c>
    </row>
    <row r="9" spans="1:7" x14ac:dyDescent="0.3">
      <c r="A9" s="6" t="s">
        <v>8</v>
      </c>
      <c r="B9" s="412">
        <v>2081.886</v>
      </c>
      <c r="C9" s="416">
        <v>2081.886</v>
      </c>
      <c r="D9" s="21">
        <v>2081.886</v>
      </c>
      <c r="E9" s="26">
        <v>2081.886</v>
      </c>
      <c r="F9" s="88">
        <v>2081.886</v>
      </c>
      <c r="G9" s="92">
        <v>2081.886</v>
      </c>
    </row>
    <row r="10" spans="1:7" x14ac:dyDescent="0.3">
      <c r="A10" s="6" t="s">
        <v>9</v>
      </c>
      <c r="B10" s="412">
        <v>781.66399999999999</v>
      </c>
      <c r="C10" s="416">
        <v>781.66399999999999</v>
      </c>
      <c r="D10" s="21">
        <v>781.66399999999999</v>
      </c>
      <c r="E10" s="26">
        <v>781.66399999999999</v>
      </c>
      <c r="F10" s="88">
        <v>781.66399999999999</v>
      </c>
      <c r="G10" s="92">
        <v>781.66399999999999</v>
      </c>
    </row>
    <row r="11" spans="1:7" x14ac:dyDescent="0.3">
      <c r="A11" s="6" t="s">
        <v>10</v>
      </c>
      <c r="B11" s="412">
        <v>5364.6840000000002</v>
      </c>
      <c r="C11" s="417">
        <v>5364.6840000000002</v>
      </c>
      <c r="D11" s="21">
        <v>5364.6840000000002</v>
      </c>
      <c r="E11" s="26">
        <v>5364.6840000000002</v>
      </c>
      <c r="F11" s="88">
        <v>5364.6840000000002</v>
      </c>
      <c r="G11" s="92">
        <v>5364.6840000000002</v>
      </c>
    </row>
    <row r="12" spans="1:7" x14ac:dyDescent="0.3">
      <c r="A12" s="1" t="s">
        <v>24</v>
      </c>
      <c r="B12" s="413"/>
      <c r="C12" s="418"/>
      <c r="D12" s="22"/>
      <c r="E12" s="25"/>
      <c r="F12" s="89"/>
      <c r="G12" s="93"/>
    </row>
    <row r="13" spans="1:7" x14ac:dyDescent="0.3">
      <c r="A13" s="6" t="s">
        <v>25</v>
      </c>
      <c r="B13" s="413" t="s">
        <v>56</v>
      </c>
      <c r="C13" s="418" t="s">
        <v>56</v>
      </c>
      <c r="D13" s="22" t="s">
        <v>56</v>
      </c>
      <c r="E13" s="25" t="s">
        <v>56</v>
      </c>
      <c r="F13" s="89" t="s">
        <v>56</v>
      </c>
      <c r="G13" s="93" t="s">
        <v>56</v>
      </c>
    </row>
    <row r="14" spans="1:7" x14ac:dyDescent="0.3">
      <c r="A14" s="4" t="s">
        <v>7</v>
      </c>
      <c r="B14" s="412">
        <f>B15+B17</f>
        <v>937.74800000000005</v>
      </c>
      <c r="C14" s="416">
        <f>C15+C17</f>
        <v>1031.575</v>
      </c>
      <c r="D14" s="21">
        <f>D15+D17</f>
        <v>957.97299999999996</v>
      </c>
      <c r="E14" s="26">
        <f>+(E15+E17)</f>
        <v>1053.0260000000001</v>
      </c>
      <c r="F14" s="88">
        <f>+(F15+F17)</f>
        <v>83.363</v>
      </c>
      <c r="G14" s="92">
        <f>+(G15+G17)</f>
        <v>103.158</v>
      </c>
    </row>
    <row r="15" spans="1:7" x14ac:dyDescent="0.3">
      <c r="A15" s="4" t="s">
        <v>8</v>
      </c>
      <c r="B15" s="412">
        <v>612.87900000000002</v>
      </c>
      <c r="C15" s="417">
        <v>678.30899999999997</v>
      </c>
      <c r="D15" s="21">
        <v>615.83600000000001</v>
      </c>
      <c r="E15" s="26">
        <v>680.87300000000005</v>
      </c>
      <c r="F15" s="88">
        <v>21.908000000000001</v>
      </c>
      <c r="G15" s="92">
        <v>73.241</v>
      </c>
    </row>
    <row r="16" spans="1:7" x14ac:dyDescent="0.3">
      <c r="A16" s="4" t="s">
        <v>9</v>
      </c>
      <c r="B16" s="412">
        <v>255.71799999999999</v>
      </c>
      <c r="C16" s="417">
        <v>287.23200000000003</v>
      </c>
      <c r="D16" s="21">
        <v>256.62799999999999</v>
      </c>
      <c r="E16" s="26">
        <v>287.80700000000002</v>
      </c>
      <c r="F16" s="88">
        <v>5.3979999999999997</v>
      </c>
      <c r="G16" s="92">
        <v>35.118000000000002</v>
      </c>
    </row>
    <row r="17" spans="1:7" x14ac:dyDescent="0.3">
      <c r="A17" s="4" t="s">
        <v>10</v>
      </c>
      <c r="B17" s="412">
        <v>324.86900000000003</v>
      </c>
      <c r="C17" s="417">
        <v>353.26600000000002</v>
      </c>
      <c r="D17" s="21">
        <v>342.137</v>
      </c>
      <c r="E17" s="26">
        <v>372.15300000000002</v>
      </c>
      <c r="F17" s="88">
        <v>61.454999999999998</v>
      </c>
      <c r="G17" s="92">
        <v>29.917000000000002</v>
      </c>
    </row>
    <row r="18" spans="1:7" x14ac:dyDescent="0.3">
      <c r="A18" s="6" t="s">
        <v>26</v>
      </c>
      <c r="B18" s="413"/>
      <c r="C18" s="418"/>
      <c r="D18" s="22"/>
      <c r="E18" s="25"/>
      <c r="F18" s="89"/>
      <c r="G18" s="93"/>
    </row>
    <row r="19" spans="1:7" x14ac:dyDescent="0.3">
      <c r="A19" s="4" t="s">
        <v>7</v>
      </c>
      <c r="B19" s="414">
        <v>444.5565333117213</v>
      </c>
      <c r="C19" s="23">
        <v>531.87925318443547</v>
      </c>
      <c r="D19" s="24">
        <v>1524.2705170187469</v>
      </c>
      <c r="E19" s="27">
        <v>1639.4024861589887</v>
      </c>
      <c r="F19" s="90">
        <v>95.017933615632842</v>
      </c>
      <c r="G19" s="94">
        <v>785.08792337966997</v>
      </c>
    </row>
    <row r="20" spans="1:7" x14ac:dyDescent="0.3">
      <c r="A20" s="4" t="s">
        <v>8</v>
      </c>
      <c r="B20" s="414">
        <v>604.77843097903497</v>
      </c>
      <c r="C20" s="23">
        <v>721.59296131998838</v>
      </c>
      <c r="D20" s="24">
        <v>2106.8271422911293</v>
      </c>
      <c r="E20" s="27">
        <v>2257.2638362807747</v>
      </c>
      <c r="F20" s="90">
        <v>99.643965674639404</v>
      </c>
      <c r="G20" s="94">
        <v>977.9003563577777</v>
      </c>
    </row>
    <row r="21" spans="1:7" x14ac:dyDescent="0.3">
      <c r="A21" s="4" t="s">
        <v>9</v>
      </c>
      <c r="B21" s="414">
        <v>638.96948982863933</v>
      </c>
      <c r="C21" s="23">
        <v>777.87293894830657</v>
      </c>
      <c r="D21" s="24">
        <v>2228.7396542855809</v>
      </c>
      <c r="E21" s="27">
        <v>2407.877501242152</v>
      </c>
      <c r="F21" s="90">
        <v>109.89514635050018</v>
      </c>
      <c r="G21" s="94">
        <v>1014.6819294948459</v>
      </c>
    </row>
    <row r="22" spans="1:7" x14ac:dyDescent="0.3">
      <c r="A22" s="4" t="s">
        <v>10</v>
      </c>
      <c r="B22" s="414">
        <v>142.28966137119886</v>
      </c>
      <c r="C22" s="23">
        <v>167.61788567255269</v>
      </c>
      <c r="D22" s="24">
        <v>475.68371734129897</v>
      </c>
      <c r="E22" s="27">
        <v>509.02451411113174</v>
      </c>
      <c r="F22" s="90">
        <v>93.368806443739317</v>
      </c>
      <c r="G22" s="94">
        <v>313.0554534211318</v>
      </c>
    </row>
    <row r="23" spans="1:7" x14ac:dyDescent="0.3">
      <c r="A23" s="1" t="s">
        <v>28</v>
      </c>
      <c r="B23" s="413"/>
      <c r="C23" s="418"/>
      <c r="D23" s="22"/>
      <c r="E23" s="25"/>
      <c r="F23" s="89"/>
      <c r="G23" s="93"/>
    </row>
    <row r="24" spans="1:7" x14ac:dyDescent="0.3">
      <c r="A24" s="6" t="s">
        <v>29</v>
      </c>
      <c r="B24" s="413"/>
      <c r="C24" s="418"/>
      <c r="D24" s="22"/>
      <c r="E24" s="25"/>
      <c r="F24" s="89"/>
      <c r="G24" s="93"/>
    </row>
    <row r="25" spans="1:7" x14ac:dyDescent="0.3">
      <c r="A25" s="4" t="s">
        <v>7</v>
      </c>
      <c r="B25" s="412">
        <v>0</v>
      </c>
      <c r="C25" s="417">
        <f>+(C26+C28)</f>
        <v>0</v>
      </c>
      <c r="D25" s="21">
        <v>0</v>
      </c>
      <c r="E25" s="26">
        <f>+(E26+E28)</f>
        <v>0</v>
      </c>
      <c r="F25" s="88">
        <f>+(F26+F28)</f>
        <v>0</v>
      </c>
      <c r="G25" s="92">
        <f>+(G26+G28)</f>
        <v>0</v>
      </c>
    </row>
    <row r="26" spans="1:7" x14ac:dyDescent="0.3">
      <c r="A26" s="4" t="s">
        <v>8</v>
      </c>
      <c r="B26" s="412">
        <v>0</v>
      </c>
      <c r="C26" s="417">
        <v>0</v>
      </c>
      <c r="D26" s="21">
        <v>0</v>
      </c>
      <c r="E26" s="26">
        <v>0</v>
      </c>
      <c r="F26" s="88">
        <v>0</v>
      </c>
      <c r="G26" s="92">
        <v>0</v>
      </c>
    </row>
    <row r="27" spans="1:7" x14ac:dyDescent="0.3">
      <c r="A27" s="4" t="s">
        <v>9</v>
      </c>
      <c r="B27" s="412">
        <v>0</v>
      </c>
      <c r="C27" s="417">
        <v>0</v>
      </c>
      <c r="D27" s="21">
        <v>0</v>
      </c>
      <c r="E27" s="26">
        <v>0</v>
      </c>
      <c r="F27" s="88">
        <v>0</v>
      </c>
      <c r="G27" s="92">
        <v>0</v>
      </c>
    </row>
    <row r="28" spans="1:7" x14ac:dyDescent="0.3">
      <c r="A28" s="4" t="s">
        <v>10</v>
      </c>
      <c r="B28" s="412">
        <v>0</v>
      </c>
      <c r="C28" s="417">
        <v>0</v>
      </c>
      <c r="D28" s="21">
        <v>0</v>
      </c>
      <c r="E28" s="26">
        <v>0</v>
      </c>
      <c r="F28" s="88">
        <v>0</v>
      </c>
      <c r="G28" s="92">
        <v>0</v>
      </c>
    </row>
    <row r="29" spans="1:7" x14ac:dyDescent="0.3">
      <c r="A29" s="6" t="s">
        <v>27</v>
      </c>
      <c r="B29" s="413"/>
      <c r="C29" s="418"/>
      <c r="D29" s="22"/>
      <c r="E29" s="25"/>
      <c r="F29" s="89"/>
      <c r="G29" s="93"/>
    </row>
    <row r="30" spans="1:7" x14ac:dyDescent="0.3">
      <c r="A30" s="4" t="s">
        <v>7</v>
      </c>
      <c r="B30" s="414" t="s">
        <v>32</v>
      </c>
      <c r="C30" s="23" t="s">
        <v>32</v>
      </c>
      <c r="D30" s="24" t="s">
        <v>32</v>
      </c>
      <c r="E30" s="27" t="s">
        <v>32</v>
      </c>
      <c r="F30" s="90" t="s">
        <v>32</v>
      </c>
      <c r="G30" s="94" t="s">
        <v>32</v>
      </c>
    </row>
    <row r="31" spans="1:7" x14ac:dyDescent="0.3">
      <c r="A31" s="4" t="s">
        <v>8</v>
      </c>
      <c r="B31" s="414" t="s">
        <v>32</v>
      </c>
      <c r="C31" s="23" t="s">
        <v>32</v>
      </c>
      <c r="D31" s="24" t="s">
        <v>32</v>
      </c>
      <c r="E31" s="27" t="s">
        <v>32</v>
      </c>
      <c r="F31" s="90" t="s">
        <v>32</v>
      </c>
      <c r="G31" s="94" t="s">
        <v>32</v>
      </c>
    </row>
    <row r="32" spans="1:7" x14ac:dyDescent="0.3">
      <c r="A32" s="4" t="s">
        <v>9</v>
      </c>
      <c r="B32" s="414" t="s">
        <v>32</v>
      </c>
      <c r="C32" s="23" t="s">
        <v>32</v>
      </c>
      <c r="D32" s="24" t="s">
        <v>32</v>
      </c>
      <c r="E32" s="27" t="s">
        <v>32</v>
      </c>
      <c r="F32" s="90" t="s">
        <v>32</v>
      </c>
      <c r="G32" s="94" t="s">
        <v>32</v>
      </c>
    </row>
    <row r="33" spans="1:7" x14ac:dyDescent="0.3">
      <c r="A33" s="169" t="s">
        <v>10</v>
      </c>
      <c r="B33" s="414" t="s">
        <v>32</v>
      </c>
      <c r="C33" s="23" t="s">
        <v>32</v>
      </c>
      <c r="D33" s="24" t="s">
        <v>32</v>
      </c>
      <c r="E33" s="27" t="s">
        <v>32</v>
      </c>
      <c r="F33" s="90" t="s">
        <v>32</v>
      </c>
      <c r="G33" s="94" t="s">
        <v>32</v>
      </c>
    </row>
    <row r="34" spans="1:7" ht="28.5" customHeight="1" x14ac:dyDescent="0.3">
      <c r="A34" s="472" t="s">
        <v>78</v>
      </c>
      <c r="B34" s="472"/>
    </row>
    <row r="35" spans="1:7" ht="40.5" customHeight="1" x14ac:dyDescent="0.3">
      <c r="A35" s="451" t="s">
        <v>113</v>
      </c>
      <c r="B35" s="451"/>
      <c r="C35" s="13"/>
      <c r="D35" s="13"/>
      <c r="E35" s="13"/>
    </row>
  </sheetData>
  <mergeCells count="3">
    <mergeCell ref="A34:B34"/>
    <mergeCell ref="A35:B35"/>
    <mergeCell ref="A3:B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T66"/>
  <sheetViews>
    <sheetView zoomScale="70" zoomScaleNormal="70" workbookViewId="0">
      <pane xSplit="1" ySplit="7" topLeftCell="B8" activePane="bottomRight" state="frozen"/>
      <selection pane="topRight" activeCell="B1" sqref="B1"/>
      <selection pane="bottomLeft" activeCell="A8" sqref="A8"/>
      <selection pane="bottomRight" activeCell="B5" sqref="B5"/>
    </sheetView>
  </sheetViews>
  <sheetFormatPr defaultColWidth="9.1796875" defaultRowHeight="13" x14ac:dyDescent="0.3"/>
  <cols>
    <col min="1" max="1" width="60.453125" style="1" customWidth="1"/>
    <col min="2" max="5" width="15.7265625" style="9" customWidth="1"/>
    <col min="6" max="20" width="15.7265625" style="1" customWidth="1"/>
    <col min="21" max="16384" width="9.1796875" style="1"/>
  </cols>
  <sheetData>
    <row r="1" spans="1:20" s="16" customFormat="1" x14ac:dyDescent="0.3">
      <c r="A1" s="14" t="s">
        <v>76</v>
      </c>
      <c r="B1" s="15"/>
      <c r="C1" s="15"/>
      <c r="D1" s="15"/>
      <c r="E1" s="15"/>
      <c r="F1" s="16" t="s">
        <v>56</v>
      </c>
    </row>
    <row r="2" spans="1:20" s="16" customFormat="1" x14ac:dyDescent="0.3">
      <c r="A2" s="14" t="s">
        <v>158</v>
      </c>
      <c r="B2" s="15"/>
      <c r="C2" s="15"/>
      <c r="D2" s="15"/>
      <c r="E2" s="15"/>
    </row>
    <row r="3" spans="1:20" s="16" customFormat="1" ht="27" customHeight="1" x14ac:dyDescent="0.3">
      <c r="A3" s="505" t="s">
        <v>125</v>
      </c>
      <c r="B3" s="505"/>
      <c r="C3" s="505"/>
      <c r="D3" s="505"/>
      <c r="E3" s="505"/>
    </row>
    <row r="4" spans="1:20" s="16" customFormat="1" x14ac:dyDescent="0.3">
      <c r="A4" s="18" t="s">
        <v>126</v>
      </c>
      <c r="B4" s="15"/>
      <c r="C4" s="15"/>
      <c r="D4" s="15"/>
      <c r="E4" s="15"/>
    </row>
    <row r="5" spans="1:20" s="16" customFormat="1" x14ac:dyDescent="0.3">
      <c r="A5" s="16" t="s">
        <v>106</v>
      </c>
      <c r="B5" s="11" t="s">
        <v>56</v>
      </c>
      <c r="C5" s="11"/>
      <c r="D5" s="11"/>
      <c r="E5" s="11"/>
    </row>
    <row r="6" spans="1:20" s="16" customFormat="1" ht="42" customHeight="1" x14ac:dyDescent="0.3">
      <c r="B6" s="252" t="s">
        <v>152</v>
      </c>
      <c r="C6" s="493" t="s">
        <v>145</v>
      </c>
      <c r="D6" s="506"/>
      <c r="E6" s="492"/>
      <c r="F6" s="507" t="s">
        <v>146</v>
      </c>
      <c r="G6" s="508"/>
      <c r="H6" s="499"/>
      <c r="I6" s="495" t="s">
        <v>147</v>
      </c>
      <c r="J6" s="509"/>
      <c r="K6" s="494"/>
      <c r="L6" s="510" t="s">
        <v>148</v>
      </c>
      <c r="M6" s="511"/>
      <c r="N6" s="512"/>
      <c r="O6" s="490" t="s">
        <v>149</v>
      </c>
      <c r="P6" s="513"/>
      <c r="Q6" s="489"/>
      <c r="R6" s="491" t="s">
        <v>151</v>
      </c>
      <c r="S6" s="491"/>
      <c r="T6" s="491"/>
    </row>
    <row r="7" spans="1:20" s="120" customFormat="1" ht="39" x14ac:dyDescent="0.3">
      <c r="B7" s="325" t="s">
        <v>124</v>
      </c>
      <c r="C7" s="419" t="s">
        <v>119</v>
      </c>
      <c r="D7" s="386" t="s">
        <v>66</v>
      </c>
      <c r="E7" s="420" t="s">
        <v>70</v>
      </c>
      <c r="F7" s="326" t="s">
        <v>119</v>
      </c>
      <c r="G7" s="316" t="s">
        <v>66</v>
      </c>
      <c r="H7" s="327" t="s">
        <v>70</v>
      </c>
      <c r="I7" s="328" t="s">
        <v>119</v>
      </c>
      <c r="J7" s="317" t="s">
        <v>66</v>
      </c>
      <c r="K7" s="329" t="s">
        <v>70</v>
      </c>
      <c r="L7" s="318" t="s">
        <v>119</v>
      </c>
      <c r="M7" s="319" t="s">
        <v>66</v>
      </c>
      <c r="N7" s="320" t="s">
        <v>70</v>
      </c>
      <c r="O7" s="322" t="s">
        <v>119</v>
      </c>
      <c r="P7" s="323" t="s">
        <v>66</v>
      </c>
      <c r="Q7" s="324" t="s">
        <v>70</v>
      </c>
      <c r="R7" s="339" t="s">
        <v>119</v>
      </c>
      <c r="S7" s="340" t="s">
        <v>66</v>
      </c>
      <c r="T7" s="341" t="s">
        <v>70</v>
      </c>
    </row>
    <row r="8" spans="1:20" x14ac:dyDescent="0.3">
      <c r="A8" s="1" t="s">
        <v>33</v>
      </c>
      <c r="B8" s="117"/>
      <c r="C8" s="421"/>
      <c r="D8" s="379"/>
      <c r="E8" s="409"/>
      <c r="F8" s="428"/>
      <c r="G8" s="142"/>
      <c r="H8" s="429"/>
      <c r="I8" s="207"/>
      <c r="J8" s="192"/>
      <c r="K8" s="208"/>
      <c r="L8" s="203"/>
      <c r="M8" s="144"/>
      <c r="N8" s="158"/>
      <c r="O8" s="353"/>
      <c r="P8" s="129"/>
      <c r="Q8" s="220"/>
      <c r="R8" s="342"/>
      <c r="S8" s="343"/>
      <c r="T8" s="344"/>
    </row>
    <row r="9" spans="1:20" x14ac:dyDescent="0.3">
      <c r="A9" s="6" t="s">
        <v>34</v>
      </c>
      <c r="B9" s="118">
        <v>377.12799999999999</v>
      </c>
      <c r="C9" s="422">
        <v>377.12799999999999</v>
      </c>
      <c r="D9" s="373">
        <v>0</v>
      </c>
      <c r="E9" s="378">
        <v>0</v>
      </c>
      <c r="F9" s="215">
        <v>377.12799999999999</v>
      </c>
      <c r="G9" s="31">
        <v>0</v>
      </c>
      <c r="H9" s="98">
        <v>0</v>
      </c>
      <c r="I9" s="209">
        <v>377.12799999999999</v>
      </c>
      <c r="J9" s="194">
        <v>0</v>
      </c>
      <c r="K9" s="210">
        <v>0</v>
      </c>
      <c r="L9" s="155">
        <v>377.12799999999999</v>
      </c>
      <c r="M9" s="143">
        <v>0</v>
      </c>
      <c r="N9" s="156">
        <v>0</v>
      </c>
      <c r="O9" s="251">
        <v>377.12799999999999</v>
      </c>
      <c r="P9" s="128">
        <v>0</v>
      </c>
      <c r="Q9" s="131">
        <v>0</v>
      </c>
      <c r="R9" s="345">
        <v>377.12799999999999</v>
      </c>
      <c r="S9" s="85">
        <v>0</v>
      </c>
      <c r="T9" s="346">
        <v>0</v>
      </c>
    </row>
    <row r="10" spans="1:20" x14ac:dyDescent="0.3">
      <c r="A10" s="6" t="s">
        <v>35</v>
      </c>
      <c r="B10" s="119">
        <v>1910.5391360000001</v>
      </c>
      <c r="C10" s="423">
        <v>1910.5391360000001</v>
      </c>
      <c r="D10" s="424">
        <v>0</v>
      </c>
      <c r="E10" s="378">
        <v>0</v>
      </c>
      <c r="F10" s="216">
        <v>1910.5391360000001</v>
      </c>
      <c r="G10" s="195">
        <v>0</v>
      </c>
      <c r="H10" s="98">
        <v>0</v>
      </c>
      <c r="I10" s="211">
        <v>1910.5391360000001</v>
      </c>
      <c r="J10" s="196">
        <v>0</v>
      </c>
      <c r="K10" s="210">
        <v>0</v>
      </c>
      <c r="L10" s="204">
        <v>1910.5391360000001</v>
      </c>
      <c r="M10" s="197">
        <v>0</v>
      </c>
      <c r="N10" s="156">
        <v>0</v>
      </c>
      <c r="O10" s="225">
        <v>1910.5391360000001</v>
      </c>
      <c r="P10" s="223">
        <v>0</v>
      </c>
      <c r="Q10" s="131">
        <v>0</v>
      </c>
      <c r="R10" s="347">
        <v>1910.5391360000001</v>
      </c>
      <c r="S10" s="348">
        <v>0</v>
      </c>
      <c r="T10" s="346">
        <v>0</v>
      </c>
    </row>
    <row r="11" spans="1:20" x14ac:dyDescent="0.3">
      <c r="A11" s="3"/>
      <c r="B11" s="44"/>
      <c r="C11" s="368"/>
      <c r="D11" s="369"/>
      <c r="E11" s="409"/>
      <c r="F11" s="36"/>
      <c r="G11" s="33"/>
      <c r="H11" s="95"/>
      <c r="I11" s="212"/>
      <c r="J11" s="193"/>
      <c r="K11" s="208"/>
      <c r="L11" s="157"/>
      <c r="M11" s="149"/>
      <c r="N11" s="158"/>
      <c r="O11" s="224"/>
      <c r="P11" s="134"/>
      <c r="Q11" s="220"/>
      <c r="R11" s="109"/>
      <c r="S11" s="82"/>
      <c r="T11" s="344"/>
    </row>
    <row r="12" spans="1:20" ht="14.5" x14ac:dyDescent="0.3">
      <c r="A12" s="1" t="s">
        <v>102</v>
      </c>
      <c r="B12" s="44"/>
      <c r="C12" s="368"/>
      <c r="D12" s="369"/>
      <c r="E12" s="409"/>
      <c r="F12" s="36"/>
      <c r="G12" s="33"/>
      <c r="H12" s="95"/>
      <c r="I12" s="212"/>
      <c r="J12" s="193"/>
      <c r="K12" s="208"/>
      <c r="L12" s="157"/>
      <c r="M12" s="149"/>
      <c r="N12" s="158"/>
      <c r="O12" s="224"/>
      <c r="P12" s="134"/>
      <c r="Q12" s="220"/>
      <c r="R12" s="109"/>
      <c r="S12" s="82"/>
      <c r="T12" s="344"/>
    </row>
    <row r="13" spans="1:20" x14ac:dyDescent="0.3">
      <c r="A13" s="6" t="s">
        <v>100</v>
      </c>
      <c r="B13" s="46">
        <v>601.375</v>
      </c>
      <c r="C13" s="371">
        <v>601.375</v>
      </c>
      <c r="D13" s="373">
        <v>0</v>
      </c>
      <c r="E13" s="378">
        <v>0</v>
      </c>
      <c r="F13" s="34">
        <v>601.375</v>
      </c>
      <c r="G13" s="31">
        <v>0</v>
      </c>
      <c r="H13" s="98">
        <v>0</v>
      </c>
      <c r="I13" s="209">
        <v>601.375</v>
      </c>
      <c r="J13" s="194">
        <v>0</v>
      </c>
      <c r="K13" s="210">
        <v>0</v>
      </c>
      <c r="L13" s="155">
        <v>601.375</v>
      </c>
      <c r="M13" s="143">
        <v>0</v>
      </c>
      <c r="N13" s="156">
        <v>0</v>
      </c>
      <c r="O13" s="251">
        <v>601.375</v>
      </c>
      <c r="P13" s="128">
        <v>0</v>
      </c>
      <c r="Q13" s="131">
        <v>0</v>
      </c>
      <c r="R13" s="111">
        <v>601.375</v>
      </c>
      <c r="S13" s="85">
        <v>0</v>
      </c>
      <c r="T13" s="346">
        <v>0</v>
      </c>
    </row>
    <row r="14" spans="1:20" x14ac:dyDescent="0.3">
      <c r="A14" s="6" t="s">
        <v>101</v>
      </c>
      <c r="B14" s="119">
        <v>4158.164992</v>
      </c>
      <c r="C14" s="423">
        <v>4158.164992</v>
      </c>
      <c r="D14" s="424">
        <v>0</v>
      </c>
      <c r="E14" s="378">
        <v>0</v>
      </c>
      <c r="F14" s="216">
        <v>4158.164992</v>
      </c>
      <c r="G14" s="195">
        <v>0</v>
      </c>
      <c r="H14" s="98">
        <v>0</v>
      </c>
      <c r="I14" s="211">
        <v>4158.164992</v>
      </c>
      <c r="J14" s="196">
        <v>0</v>
      </c>
      <c r="K14" s="210">
        <v>0</v>
      </c>
      <c r="L14" s="204">
        <v>4158.164992</v>
      </c>
      <c r="M14" s="197">
        <v>0</v>
      </c>
      <c r="N14" s="156">
        <v>0</v>
      </c>
      <c r="O14" s="225">
        <v>4158.164992</v>
      </c>
      <c r="P14" s="223">
        <v>0</v>
      </c>
      <c r="Q14" s="131">
        <v>0</v>
      </c>
      <c r="R14" s="347">
        <v>4158.164992</v>
      </c>
      <c r="S14" s="348">
        <v>0</v>
      </c>
      <c r="T14" s="346">
        <v>0</v>
      </c>
    </row>
    <row r="15" spans="1:20" x14ac:dyDescent="0.3">
      <c r="A15" s="3"/>
      <c r="B15" s="44"/>
      <c r="C15" s="368"/>
      <c r="D15" s="369"/>
      <c r="E15" s="409"/>
      <c r="F15" s="36"/>
      <c r="G15" s="33"/>
      <c r="H15" s="95"/>
      <c r="I15" s="212"/>
      <c r="J15" s="193"/>
      <c r="K15" s="208"/>
      <c r="L15" s="157"/>
      <c r="M15" s="149"/>
      <c r="N15" s="158"/>
      <c r="O15" s="224"/>
      <c r="P15" s="134"/>
      <c r="Q15" s="220"/>
      <c r="R15" s="109"/>
      <c r="S15" s="82"/>
      <c r="T15" s="344"/>
    </row>
    <row r="16" spans="1:20" ht="26" x14ac:dyDescent="0.3">
      <c r="A16" s="5" t="s">
        <v>36</v>
      </c>
      <c r="B16" s="44"/>
      <c r="C16" s="368"/>
      <c r="D16" s="369"/>
      <c r="E16" s="409"/>
      <c r="F16" s="36"/>
      <c r="G16" s="33"/>
      <c r="H16" s="95"/>
      <c r="I16" s="212"/>
      <c r="J16" s="193"/>
      <c r="K16" s="208"/>
      <c r="L16" s="157"/>
      <c r="M16" s="149"/>
      <c r="N16" s="158"/>
      <c r="O16" s="224"/>
      <c r="P16" s="134"/>
      <c r="Q16" s="220"/>
      <c r="R16" s="109"/>
      <c r="S16" s="82"/>
      <c r="T16" s="344"/>
    </row>
    <row r="17" spans="1:20" x14ac:dyDescent="0.3">
      <c r="A17" s="6" t="s">
        <v>37</v>
      </c>
      <c r="B17" s="46">
        <v>141.43700000000001</v>
      </c>
      <c r="C17" s="371">
        <v>141.43700000000001</v>
      </c>
      <c r="D17" s="373">
        <v>0</v>
      </c>
      <c r="E17" s="378">
        <v>0</v>
      </c>
      <c r="F17" s="34">
        <v>141.43700000000001</v>
      </c>
      <c r="G17" s="31">
        <v>0</v>
      </c>
      <c r="H17" s="98">
        <v>0</v>
      </c>
      <c r="I17" s="209">
        <v>141.43700000000001</v>
      </c>
      <c r="J17" s="194">
        <v>0</v>
      </c>
      <c r="K17" s="210">
        <v>0</v>
      </c>
      <c r="L17" s="155">
        <v>141.43700000000001</v>
      </c>
      <c r="M17" s="143">
        <v>0</v>
      </c>
      <c r="N17" s="156">
        <v>0</v>
      </c>
      <c r="O17" s="251">
        <v>141.43700000000001</v>
      </c>
      <c r="P17" s="128">
        <v>0</v>
      </c>
      <c r="Q17" s="131">
        <v>0</v>
      </c>
      <c r="R17" s="111">
        <v>141.43700000000001</v>
      </c>
      <c r="S17" s="85">
        <v>0</v>
      </c>
      <c r="T17" s="346">
        <v>0</v>
      </c>
    </row>
    <row r="18" spans="1:20" x14ac:dyDescent="0.3">
      <c r="A18" s="6" t="s">
        <v>38</v>
      </c>
      <c r="B18" s="119">
        <v>946.20121600000004</v>
      </c>
      <c r="C18" s="423">
        <v>946.20121600000004</v>
      </c>
      <c r="D18" s="424">
        <v>0</v>
      </c>
      <c r="E18" s="378">
        <v>0</v>
      </c>
      <c r="F18" s="216">
        <v>946.20121600000004</v>
      </c>
      <c r="G18" s="195">
        <v>0</v>
      </c>
      <c r="H18" s="98">
        <v>0</v>
      </c>
      <c r="I18" s="211">
        <v>946.20121600000004</v>
      </c>
      <c r="J18" s="196">
        <v>0</v>
      </c>
      <c r="K18" s="210">
        <v>0</v>
      </c>
      <c r="L18" s="204">
        <v>946.20121600000004</v>
      </c>
      <c r="M18" s="197">
        <v>0</v>
      </c>
      <c r="N18" s="156">
        <v>0</v>
      </c>
      <c r="O18" s="225">
        <v>946.20121600000004</v>
      </c>
      <c r="P18" s="223">
        <v>0</v>
      </c>
      <c r="Q18" s="131">
        <v>0</v>
      </c>
      <c r="R18" s="347">
        <v>946.20121600000004</v>
      </c>
      <c r="S18" s="348">
        <v>0</v>
      </c>
      <c r="T18" s="346">
        <v>0</v>
      </c>
    </row>
    <row r="19" spans="1:20" x14ac:dyDescent="0.3">
      <c r="A19" s="3"/>
      <c r="B19" s="44"/>
      <c r="C19" s="368"/>
      <c r="D19" s="369"/>
      <c r="E19" s="409"/>
      <c r="F19" s="36"/>
      <c r="G19" s="33"/>
      <c r="H19" s="95"/>
      <c r="I19" s="212"/>
      <c r="J19" s="193"/>
      <c r="K19" s="208"/>
      <c r="L19" s="157"/>
      <c r="M19" s="149"/>
      <c r="N19" s="158"/>
      <c r="O19" s="224"/>
      <c r="P19" s="134"/>
      <c r="Q19" s="220"/>
      <c r="R19" s="109"/>
      <c r="S19" s="82"/>
      <c r="T19" s="344"/>
    </row>
    <row r="20" spans="1:20" x14ac:dyDescent="0.3">
      <c r="A20" s="1" t="s">
        <v>39</v>
      </c>
      <c r="B20" s="44"/>
      <c r="C20" s="368"/>
      <c r="D20" s="369"/>
      <c r="E20" s="409"/>
      <c r="F20" s="36"/>
      <c r="G20" s="33"/>
      <c r="H20" s="95"/>
      <c r="I20" s="212"/>
      <c r="J20" s="193"/>
      <c r="K20" s="208"/>
      <c r="L20" s="157"/>
      <c r="M20" s="149"/>
      <c r="N20" s="158"/>
      <c r="O20" s="224"/>
      <c r="P20" s="134"/>
      <c r="Q20" s="220"/>
      <c r="R20" s="109"/>
      <c r="S20" s="82"/>
      <c r="T20" s="344"/>
    </row>
    <row r="21" spans="1:20" x14ac:dyDescent="0.3">
      <c r="A21" s="6" t="s">
        <v>40</v>
      </c>
      <c r="B21" s="46">
        <v>111.363</v>
      </c>
      <c r="C21" s="371">
        <v>111.363</v>
      </c>
      <c r="D21" s="373">
        <v>0</v>
      </c>
      <c r="E21" s="378">
        <v>0</v>
      </c>
      <c r="F21" s="34">
        <v>111.363</v>
      </c>
      <c r="G21" s="31">
        <v>0</v>
      </c>
      <c r="H21" s="98">
        <v>0</v>
      </c>
      <c r="I21" s="209">
        <v>111.363</v>
      </c>
      <c r="J21" s="194">
        <v>0</v>
      </c>
      <c r="K21" s="210">
        <v>0</v>
      </c>
      <c r="L21" s="155">
        <v>111.363</v>
      </c>
      <c r="M21" s="143">
        <v>0</v>
      </c>
      <c r="N21" s="156">
        <v>0</v>
      </c>
      <c r="O21" s="251">
        <v>111.363</v>
      </c>
      <c r="P21" s="128">
        <v>0</v>
      </c>
      <c r="Q21" s="131">
        <v>0</v>
      </c>
      <c r="R21" s="111">
        <v>111.363</v>
      </c>
      <c r="S21" s="85">
        <v>0</v>
      </c>
      <c r="T21" s="346">
        <v>0</v>
      </c>
    </row>
    <row r="22" spans="1:20" x14ac:dyDescent="0.3">
      <c r="A22" s="6" t="s">
        <v>35</v>
      </c>
      <c r="B22" s="119">
        <v>534.26860799999997</v>
      </c>
      <c r="C22" s="423">
        <v>534.26860799999997</v>
      </c>
      <c r="D22" s="424">
        <v>0</v>
      </c>
      <c r="E22" s="378">
        <v>0</v>
      </c>
      <c r="F22" s="216">
        <v>534.26860799999997</v>
      </c>
      <c r="G22" s="195">
        <v>0</v>
      </c>
      <c r="H22" s="98">
        <v>0</v>
      </c>
      <c r="I22" s="211">
        <v>534.26860799999997</v>
      </c>
      <c r="J22" s="196">
        <v>0</v>
      </c>
      <c r="K22" s="210">
        <v>0</v>
      </c>
      <c r="L22" s="204">
        <v>534.26860799999997</v>
      </c>
      <c r="M22" s="197">
        <v>0</v>
      </c>
      <c r="N22" s="156">
        <v>0</v>
      </c>
      <c r="O22" s="225">
        <v>534.26860799999997</v>
      </c>
      <c r="P22" s="223">
        <v>0</v>
      </c>
      <c r="Q22" s="131">
        <v>0</v>
      </c>
      <c r="R22" s="347">
        <v>534.26860799999997</v>
      </c>
      <c r="S22" s="348">
        <v>0</v>
      </c>
      <c r="T22" s="346">
        <v>0</v>
      </c>
    </row>
    <row r="23" spans="1:20" x14ac:dyDescent="0.3">
      <c r="A23" s="3"/>
      <c r="B23" s="44"/>
      <c r="C23" s="368"/>
      <c r="D23" s="369"/>
      <c r="E23" s="409"/>
      <c r="F23" s="36"/>
      <c r="G23" s="33"/>
      <c r="H23" s="95"/>
      <c r="I23" s="212"/>
      <c r="J23" s="193"/>
      <c r="K23" s="208"/>
      <c r="L23" s="157"/>
      <c r="M23" s="149"/>
      <c r="N23" s="158"/>
      <c r="O23" s="224"/>
      <c r="P23" s="134"/>
      <c r="Q23" s="220"/>
      <c r="R23" s="109"/>
      <c r="S23" s="82"/>
      <c r="T23" s="344"/>
    </row>
    <row r="24" spans="1:20" x14ac:dyDescent="0.3">
      <c r="A24" s="1" t="s">
        <v>41</v>
      </c>
      <c r="B24" s="44"/>
      <c r="C24" s="368"/>
      <c r="D24" s="369"/>
      <c r="E24" s="409"/>
      <c r="F24" s="36"/>
      <c r="G24" s="33"/>
      <c r="H24" s="95"/>
      <c r="I24" s="212"/>
      <c r="J24" s="193"/>
      <c r="K24" s="208"/>
      <c r="L24" s="157"/>
      <c r="M24" s="149"/>
      <c r="N24" s="158"/>
      <c r="O24" s="224"/>
      <c r="P24" s="134"/>
      <c r="Q24" s="220"/>
      <c r="R24" s="109"/>
      <c r="S24" s="82"/>
      <c r="T24" s="344"/>
    </row>
    <row r="25" spans="1:20" x14ac:dyDescent="0.3">
      <c r="A25" s="6" t="s">
        <v>42</v>
      </c>
      <c r="B25" s="46">
        <v>230.62100000000001</v>
      </c>
      <c r="C25" s="371">
        <v>230.62100000000001</v>
      </c>
      <c r="D25" s="373">
        <v>0</v>
      </c>
      <c r="E25" s="378">
        <v>0</v>
      </c>
      <c r="F25" s="34">
        <v>230.62100000000001</v>
      </c>
      <c r="G25" s="31">
        <v>0</v>
      </c>
      <c r="H25" s="98">
        <v>0</v>
      </c>
      <c r="I25" s="209">
        <v>230.62100000000001</v>
      </c>
      <c r="J25" s="194">
        <v>0</v>
      </c>
      <c r="K25" s="210">
        <v>0</v>
      </c>
      <c r="L25" s="155">
        <v>230.62100000000001</v>
      </c>
      <c r="M25" s="143">
        <v>0</v>
      </c>
      <c r="N25" s="156">
        <v>0</v>
      </c>
      <c r="O25" s="251">
        <v>230.62100000000001</v>
      </c>
      <c r="P25" s="128">
        <v>0</v>
      </c>
      <c r="Q25" s="131">
        <v>0</v>
      </c>
      <c r="R25" s="111">
        <v>230.62100000000001</v>
      </c>
      <c r="S25" s="85">
        <v>0</v>
      </c>
      <c r="T25" s="346">
        <v>0</v>
      </c>
    </row>
    <row r="26" spans="1:20" x14ac:dyDescent="0.3">
      <c r="A26" s="6" t="s">
        <v>95</v>
      </c>
      <c r="B26" s="119">
        <v>2509.2199999999998</v>
      </c>
      <c r="C26" s="423">
        <v>2509.2199999999998</v>
      </c>
      <c r="D26" s="424">
        <v>0</v>
      </c>
      <c r="E26" s="378">
        <v>0</v>
      </c>
      <c r="F26" s="216">
        <v>2509.2199999999998</v>
      </c>
      <c r="G26" s="195">
        <v>0</v>
      </c>
      <c r="H26" s="98">
        <v>0</v>
      </c>
      <c r="I26" s="211">
        <v>2509.2199999999998</v>
      </c>
      <c r="J26" s="196">
        <v>0</v>
      </c>
      <c r="K26" s="210">
        <v>0</v>
      </c>
      <c r="L26" s="204">
        <v>2509.2199999999998</v>
      </c>
      <c r="M26" s="197">
        <v>0</v>
      </c>
      <c r="N26" s="156">
        <v>0</v>
      </c>
      <c r="O26" s="225">
        <v>2509.2199999999998</v>
      </c>
      <c r="P26" s="223">
        <v>0</v>
      </c>
      <c r="Q26" s="131">
        <v>0</v>
      </c>
      <c r="R26" s="347">
        <v>2509.2199999999998</v>
      </c>
      <c r="S26" s="348">
        <v>0</v>
      </c>
      <c r="T26" s="346">
        <v>0</v>
      </c>
    </row>
    <row r="27" spans="1:20" x14ac:dyDescent="0.3">
      <c r="A27" s="3"/>
      <c r="B27" s="44"/>
      <c r="C27" s="368"/>
      <c r="D27" s="369"/>
      <c r="E27" s="409"/>
      <c r="F27" s="36"/>
      <c r="G27" s="33"/>
      <c r="H27" s="95"/>
      <c r="I27" s="212"/>
      <c r="J27" s="193"/>
      <c r="K27" s="208"/>
      <c r="L27" s="157"/>
      <c r="M27" s="149"/>
      <c r="N27" s="158"/>
      <c r="O27" s="224"/>
      <c r="P27" s="134"/>
      <c r="Q27" s="220"/>
      <c r="R27" s="109"/>
      <c r="S27" s="82"/>
      <c r="T27" s="344"/>
    </row>
    <row r="28" spans="1:20" x14ac:dyDescent="0.3">
      <c r="A28" s="1" t="s">
        <v>43</v>
      </c>
      <c r="B28" s="44"/>
      <c r="C28" s="368"/>
      <c r="D28" s="369"/>
      <c r="E28" s="409"/>
      <c r="F28" s="36"/>
      <c r="G28" s="33"/>
      <c r="H28" s="95"/>
      <c r="I28" s="212"/>
      <c r="J28" s="193"/>
      <c r="K28" s="208"/>
      <c r="L28" s="157"/>
      <c r="M28" s="149"/>
      <c r="N28" s="158"/>
      <c r="O28" s="224"/>
      <c r="P28" s="134"/>
      <c r="Q28" s="220"/>
      <c r="R28" s="109"/>
      <c r="S28" s="82"/>
      <c r="T28" s="344"/>
    </row>
    <row r="29" spans="1:20" x14ac:dyDescent="0.3">
      <c r="A29" s="6" t="s">
        <v>44</v>
      </c>
      <c r="B29" s="46">
        <v>546.38499999999999</v>
      </c>
      <c r="C29" s="371">
        <v>546.38499999999999</v>
      </c>
      <c r="D29" s="373">
        <v>0</v>
      </c>
      <c r="E29" s="378">
        <v>0</v>
      </c>
      <c r="F29" s="34">
        <v>546.38499999999999</v>
      </c>
      <c r="G29" s="31">
        <v>0</v>
      </c>
      <c r="H29" s="98">
        <v>0</v>
      </c>
      <c r="I29" s="209">
        <v>546.38499999999999</v>
      </c>
      <c r="J29" s="194">
        <v>0</v>
      </c>
      <c r="K29" s="210">
        <v>0</v>
      </c>
      <c r="L29" s="155">
        <v>546.38499999999999</v>
      </c>
      <c r="M29" s="143">
        <v>0</v>
      </c>
      <c r="N29" s="156">
        <v>0</v>
      </c>
      <c r="O29" s="251">
        <v>546.38499999999999</v>
      </c>
      <c r="P29" s="128">
        <v>0</v>
      </c>
      <c r="Q29" s="131">
        <v>0</v>
      </c>
      <c r="R29" s="111">
        <v>546.38499999999999</v>
      </c>
      <c r="S29" s="85">
        <v>0</v>
      </c>
      <c r="T29" s="346">
        <v>0</v>
      </c>
    </row>
    <row r="30" spans="1:20" ht="14.5" x14ac:dyDescent="0.3">
      <c r="A30" s="6" t="s">
        <v>83</v>
      </c>
      <c r="B30" s="119">
        <v>7275.5747840000004</v>
      </c>
      <c r="C30" s="423">
        <v>7275.5747840000004</v>
      </c>
      <c r="D30" s="424">
        <v>0</v>
      </c>
      <c r="E30" s="378">
        <v>0</v>
      </c>
      <c r="F30" s="216">
        <v>7275.5747840000004</v>
      </c>
      <c r="G30" s="195">
        <v>0</v>
      </c>
      <c r="H30" s="98">
        <v>0</v>
      </c>
      <c r="I30" s="211">
        <v>7275.5747840000004</v>
      </c>
      <c r="J30" s="196">
        <v>0</v>
      </c>
      <c r="K30" s="210">
        <v>0</v>
      </c>
      <c r="L30" s="204">
        <v>7275.5747840000004</v>
      </c>
      <c r="M30" s="197">
        <v>0</v>
      </c>
      <c r="N30" s="156">
        <v>0</v>
      </c>
      <c r="O30" s="225">
        <v>7275.5747840000004</v>
      </c>
      <c r="P30" s="223">
        <v>0</v>
      </c>
      <c r="Q30" s="131">
        <v>0</v>
      </c>
      <c r="R30" s="347">
        <v>7275.5747840000004</v>
      </c>
      <c r="S30" s="348">
        <v>0</v>
      </c>
      <c r="T30" s="346">
        <v>0</v>
      </c>
    </row>
    <row r="31" spans="1:20" x14ac:dyDescent="0.3">
      <c r="A31" s="3"/>
      <c r="B31" s="44"/>
      <c r="C31" s="368"/>
      <c r="D31" s="369"/>
      <c r="E31" s="409"/>
      <c r="F31" s="36"/>
      <c r="G31" s="33"/>
      <c r="H31" s="95"/>
      <c r="I31" s="212"/>
      <c r="J31" s="193"/>
      <c r="K31" s="208"/>
      <c r="L31" s="157"/>
      <c r="M31" s="149"/>
      <c r="N31" s="158"/>
      <c r="O31" s="224"/>
      <c r="P31" s="134"/>
      <c r="Q31" s="220"/>
      <c r="R31" s="109"/>
      <c r="S31" s="82"/>
      <c r="T31" s="344"/>
    </row>
    <row r="32" spans="1:20" x14ac:dyDescent="0.3">
      <c r="A32" s="1" t="s">
        <v>45</v>
      </c>
      <c r="B32" s="44"/>
      <c r="C32" s="368"/>
      <c r="D32" s="369"/>
      <c r="E32" s="409"/>
      <c r="F32" s="36"/>
      <c r="G32" s="33"/>
      <c r="H32" s="95"/>
      <c r="I32" s="212"/>
      <c r="J32" s="193"/>
      <c r="K32" s="208"/>
      <c r="L32" s="157"/>
      <c r="M32" s="149"/>
      <c r="N32" s="158"/>
      <c r="O32" s="224"/>
      <c r="P32" s="134"/>
      <c r="Q32" s="220"/>
      <c r="R32" s="109"/>
      <c r="S32" s="82"/>
      <c r="T32" s="344"/>
    </row>
    <row r="33" spans="1:20" x14ac:dyDescent="0.3">
      <c r="A33" s="6" t="s">
        <v>40</v>
      </c>
      <c r="B33" s="46">
        <v>1424.903</v>
      </c>
      <c r="C33" s="371">
        <v>1424.903</v>
      </c>
      <c r="D33" s="373">
        <v>0</v>
      </c>
      <c r="E33" s="378">
        <v>0</v>
      </c>
      <c r="F33" s="34">
        <v>1424.903</v>
      </c>
      <c r="G33" s="31">
        <v>0</v>
      </c>
      <c r="H33" s="98">
        <v>0</v>
      </c>
      <c r="I33" s="209">
        <v>1424.903</v>
      </c>
      <c r="J33" s="194">
        <v>0</v>
      </c>
      <c r="K33" s="210">
        <v>0</v>
      </c>
      <c r="L33" s="155">
        <v>1424.903</v>
      </c>
      <c r="M33" s="143">
        <v>0</v>
      </c>
      <c r="N33" s="156">
        <v>0</v>
      </c>
      <c r="O33" s="251">
        <v>1424.903</v>
      </c>
      <c r="P33" s="128">
        <v>0</v>
      </c>
      <c r="Q33" s="131">
        <v>0</v>
      </c>
      <c r="R33" s="111">
        <v>1425.2260000000001</v>
      </c>
      <c r="S33" s="85">
        <v>0.32300000000009277</v>
      </c>
      <c r="T33" s="346">
        <v>2.2668209695684039E-4</v>
      </c>
    </row>
    <row r="34" spans="1:20" x14ac:dyDescent="0.3">
      <c r="A34" s="6" t="s">
        <v>35</v>
      </c>
      <c r="B34" s="119">
        <v>3689.0941440000001</v>
      </c>
      <c r="C34" s="423">
        <v>3689.0941440000001</v>
      </c>
      <c r="D34" s="424">
        <v>0</v>
      </c>
      <c r="E34" s="378">
        <v>0</v>
      </c>
      <c r="F34" s="216">
        <v>3689.0941440000001</v>
      </c>
      <c r="G34" s="195">
        <v>0</v>
      </c>
      <c r="H34" s="98">
        <v>0</v>
      </c>
      <c r="I34" s="211">
        <v>3689.0941440000001</v>
      </c>
      <c r="J34" s="196">
        <v>0</v>
      </c>
      <c r="K34" s="210">
        <v>0</v>
      </c>
      <c r="L34" s="204">
        <v>3689.0941440000001</v>
      </c>
      <c r="M34" s="197">
        <v>0</v>
      </c>
      <c r="N34" s="156">
        <v>0</v>
      </c>
      <c r="O34" s="225">
        <v>3689.0941440000001</v>
      </c>
      <c r="P34" s="223">
        <v>0</v>
      </c>
      <c r="Q34" s="131">
        <v>0</v>
      </c>
      <c r="R34" s="347">
        <v>3692.1167359999999</v>
      </c>
      <c r="S34" s="348">
        <v>3.0225919999998041</v>
      </c>
      <c r="T34" s="346">
        <v>8.1933176059380177E-4</v>
      </c>
    </row>
    <row r="35" spans="1:20" x14ac:dyDescent="0.3">
      <c r="A35" s="3"/>
      <c r="B35" s="44"/>
      <c r="C35" s="368"/>
      <c r="D35" s="369"/>
      <c r="E35" s="409"/>
      <c r="F35" s="36"/>
      <c r="G35" s="33"/>
      <c r="H35" s="95"/>
      <c r="I35" s="212"/>
      <c r="J35" s="193"/>
      <c r="K35" s="208"/>
      <c r="L35" s="157"/>
      <c r="M35" s="149"/>
      <c r="N35" s="158"/>
      <c r="O35" s="224"/>
      <c r="P35" s="134"/>
      <c r="Q35" s="220"/>
      <c r="R35" s="109"/>
      <c r="S35" s="82"/>
      <c r="T35" s="344"/>
    </row>
    <row r="36" spans="1:20" ht="27.5" x14ac:dyDescent="0.3">
      <c r="A36" s="5" t="s">
        <v>115</v>
      </c>
      <c r="B36" s="44"/>
      <c r="C36" s="368"/>
      <c r="D36" s="369"/>
      <c r="E36" s="409"/>
      <c r="F36" s="36"/>
      <c r="G36" s="33"/>
      <c r="H36" s="95"/>
      <c r="I36" s="212"/>
      <c r="J36" s="193"/>
      <c r="K36" s="208"/>
      <c r="L36" s="157"/>
      <c r="M36" s="149"/>
      <c r="N36" s="158"/>
      <c r="O36" s="224"/>
      <c r="P36" s="134"/>
      <c r="Q36" s="220"/>
      <c r="R36" s="109"/>
      <c r="S36" s="82"/>
      <c r="T36" s="344"/>
    </row>
    <row r="37" spans="1:20" x14ac:dyDescent="0.3">
      <c r="A37" s="6" t="s">
        <v>114</v>
      </c>
      <c r="B37" s="46">
        <v>324.18599999999998</v>
      </c>
      <c r="C37" s="371">
        <v>324.18599999999998</v>
      </c>
      <c r="D37" s="373">
        <v>0</v>
      </c>
      <c r="E37" s="378">
        <v>0</v>
      </c>
      <c r="F37" s="34">
        <v>324.18599999999998</v>
      </c>
      <c r="G37" s="31">
        <v>0</v>
      </c>
      <c r="H37" s="98">
        <v>0</v>
      </c>
      <c r="I37" s="209">
        <v>324.18599999999998</v>
      </c>
      <c r="J37" s="194">
        <v>0</v>
      </c>
      <c r="K37" s="210">
        <v>0</v>
      </c>
      <c r="L37" s="155">
        <v>324.18599999999998</v>
      </c>
      <c r="M37" s="143">
        <v>0</v>
      </c>
      <c r="N37" s="156">
        <v>0</v>
      </c>
      <c r="O37" s="251">
        <v>324.18599999999998</v>
      </c>
      <c r="P37" s="128">
        <v>0</v>
      </c>
      <c r="Q37" s="131">
        <v>0</v>
      </c>
      <c r="R37" s="111">
        <v>324.18599999999998</v>
      </c>
      <c r="S37" s="85">
        <v>0</v>
      </c>
      <c r="T37" s="346">
        <v>0</v>
      </c>
    </row>
    <row r="38" spans="1:20" x14ac:dyDescent="0.3">
      <c r="A38" s="6" t="s">
        <v>116</v>
      </c>
      <c r="B38" s="119">
        <v>352.02771200000001</v>
      </c>
      <c r="C38" s="423">
        <v>352.02771200000001</v>
      </c>
      <c r="D38" s="424">
        <v>0</v>
      </c>
      <c r="E38" s="378">
        <v>0</v>
      </c>
      <c r="F38" s="216">
        <v>352.02771200000001</v>
      </c>
      <c r="G38" s="195">
        <v>0</v>
      </c>
      <c r="H38" s="98">
        <v>0</v>
      </c>
      <c r="I38" s="211">
        <v>352.02771200000001</v>
      </c>
      <c r="J38" s="196">
        <v>0</v>
      </c>
      <c r="K38" s="210">
        <v>0</v>
      </c>
      <c r="L38" s="204">
        <v>352.02771200000001</v>
      </c>
      <c r="M38" s="197">
        <v>0</v>
      </c>
      <c r="N38" s="156">
        <v>0</v>
      </c>
      <c r="O38" s="225">
        <v>352.02771200000001</v>
      </c>
      <c r="P38" s="223">
        <v>0</v>
      </c>
      <c r="Q38" s="131">
        <v>0</v>
      </c>
      <c r="R38" s="347">
        <v>352.02771200000001</v>
      </c>
      <c r="S38" s="348">
        <v>0</v>
      </c>
      <c r="T38" s="346">
        <v>0</v>
      </c>
    </row>
    <row r="39" spans="1:20" x14ac:dyDescent="0.3">
      <c r="A39" s="3"/>
      <c r="B39" s="44"/>
      <c r="C39" s="368"/>
      <c r="D39" s="369"/>
      <c r="E39" s="409"/>
      <c r="F39" s="36"/>
      <c r="G39" s="33"/>
      <c r="H39" s="95"/>
      <c r="I39" s="212"/>
      <c r="J39" s="193"/>
      <c r="K39" s="208"/>
      <c r="L39" s="157"/>
      <c r="M39" s="149"/>
      <c r="N39" s="158"/>
      <c r="O39" s="224"/>
      <c r="P39" s="134"/>
      <c r="Q39" s="220"/>
      <c r="R39" s="109"/>
      <c r="S39" s="82"/>
      <c r="T39" s="344"/>
    </row>
    <row r="40" spans="1:20" x14ac:dyDescent="0.3">
      <c r="A40" s="1" t="s">
        <v>46</v>
      </c>
      <c r="B40" s="44"/>
      <c r="C40" s="368"/>
      <c r="D40" s="369"/>
      <c r="E40" s="409"/>
      <c r="F40" s="36"/>
      <c r="G40" s="33"/>
      <c r="H40" s="95"/>
      <c r="I40" s="212"/>
      <c r="J40" s="193"/>
      <c r="K40" s="208"/>
      <c r="L40" s="157"/>
      <c r="M40" s="149"/>
      <c r="N40" s="158"/>
      <c r="O40" s="224"/>
      <c r="P40" s="134"/>
      <c r="Q40" s="220"/>
      <c r="R40" s="109"/>
      <c r="S40" s="82"/>
      <c r="T40" s="344"/>
    </row>
    <row r="41" spans="1:20" x14ac:dyDescent="0.3">
      <c r="A41" s="6" t="s">
        <v>47</v>
      </c>
      <c r="B41" s="46">
        <v>1469.027</v>
      </c>
      <c r="C41" s="371">
        <v>1469.027</v>
      </c>
      <c r="D41" s="373">
        <v>0</v>
      </c>
      <c r="E41" s="378">
        <v>0</v>
      </c>
      <c r="F41" s="34">
        <v>1469.027</v>
      </c>
      <c r="G41" s="31">
        <v>0</v>
      </c>
      <c r="H41" s="98">
        <v>0</v>
      </c>
      <c r="I41" s="209">
        <v>1469.027</v>
      </c>
      <c r="J41" s="194">
        <v>0</v>
      </c>
      <c r="K41" s="210">
        <v>0</v>
      </c>
      <c r="L41" s="155">
        <v>1469.027</v>
      </c>
      <c r="M41" s="143">
        <v>0</v>
      </c>
      <c r="N41" s="156">
        <v>0</v>
      </c>
      <c r="O41" s="251">
        <v>1469.027</v>
      </c>
      <c r="P41" s="128">
        <v>0</v>
      </c>
      <c r="Q41" s="131">
        <v>0</v>
      </c>
      <c r="R41" s="111">
        <v>1469.027</v>
      </c>
      <c r="S41" s="85">
        <v>0</v>
      </c>
      <c r="T41" s="346">
        <v>0</v>
      </c>
    </row>
    <row r="42" spans="1:20" ht="14.5" x14ac:dyDescent="0.3">
      <c r="A42" s="6" t="s">
        <v>103</v>
      </c>
      <c r="B42" s="119">
        <v>226.901568</v>
      </c>
      <c r="C42" s="423">
        <v>226.901568</v>
      </c>
      <c r="D42" s="424">
        <v>0</v>
      </c>
      <c r="E42" s="378">
        <v>0</v>
      </c>
      <c r="F42" s="216">
        <v>226.901568</v>
      </c>
      <c r="G42" s="195">
        <v>0</v>
      </c>
      <c r="H42" s="98">
        <v>0</v>
      </c>
      <c r="I42" s="211">
        <v>226.901568</v>
      </c>
      <c r="J42" s="196">
        <v>0</v>
      </c>
      <c r="K42" s="210">
        <v>0</v>
      </c>
      <c r="L42" s="204">
        <v>226.901568</v>
      </c>
      <c r="M42" s="197">
        <v>0</v>
      </c>
      <c r="N42" s="156">
        <v>0</v>
      </c>
      <c r="O42" s="225">
        <v>226.901568</v>
      </c>
      <c r="P42" s="223">
        <v>0</v>
      </c>
      <c r="Q42" s="131">
        <v>0</v>
      </c>
      <c r="R42" s="347">
        <v>226.901568</v>
      </c>
      <c r="S42" s="348">
        <v>0</v>
      </c>
      <c r="T42" s="346">
        <v>0</v>
      </c>
    </row>
    <row r="43" spans="1:20" x14ac:dyDescent="0.3">
      <c r="A43" s="3"/>
      <c r="B43" s="44"/>
      <c r="C43" s="368"/>
      <c r="D43" s="369"/>
      <c r="E43" s="409"/>
      <c r="F43" s="36"/>
      <c r="G43" s="33"/>
      <c r="H43" s="95"/>
      <c r="I43" s="212"/>
      <c r="J43" s="193"/>
      <c r="K43" s="208"/>
      <c r="L43" s="157"/>
      <c r="M43" s="149"/>
      <c r="N43" s="158"/>
      <c r="O43" s="224"/>
      <c r="P43" s="134"/>
      <c r="Q43" s="220"/>
      <c r="R43" s="109"/>
      <c r="S43" s="82"/>
      <c r="T43" s="344"/>
    </row>
    <row r="44" spans="1:20" x14ac:dyDescent="0.3">
      <c r="A44" s="1" t="s">
        <v>96</v>
      </c>
      <c r="B44" s="44"/>
      <c r="C44" s="368"/>
      <c r="D44" s="369"/>
      <c r="E44" s="409"/>
      <c r="F44" s="36"/>
      <c r="G44" s="33"/>
      <c r="H44" s="95"/>
      <c r="I44" s="212"/>
      <c r="J44" s="193"/>
      <c r="K44" s="208"/>
      <c r="L44" s="157"/>
      <c r="M44" s="149"/>
      <c r="N44" s="158"/>
      <c r="O44" s="224"/>
      <c r="P44" s="134"/>
      <c r="Q44" s="220"/>
      <c r="R44" s="109"/>
      <c r="S44" s="82"/>
      <c r="T44" s="344"/>
    </row>
    <row r="45" spans="1:20" x14ac:dyDescent="0.3">
      <c r="A45" s="6" t="s">
        <v>97</v>
      </c>
      <c r="B45" s="119">
        <v>36264.535936</v>
      </c>
      <c r="C45" s="423">
        <v>35836.920191999998</v>
      </c>
      <c r="D45" s="424">
        <v>-427.61574400000245</v>
      </c>
      <c r="E45" s="378">
        <v>-1.1791568069550451E-2</v>
      </c>
      <c r="F45" s="216">
        <v>35704.562175999999</v>
      </c>
      <c r="G45" s="195">
        <v>-559.97376000000077</v>
      </c>
      <c r="H45" s="98">
        <v>-1.5441360148334665E-2</v>
      </c>
      <c r="I45" s="211">
        <v>34766.703871999998</v>
      </c>
      <c r="J45" s="196">
        <v>-1497.832064000002</v>
      </c>
      <c r="K45" s="210">
        <v>-4.1302943091382452E-2</v>
      </c>
      <c r="L45" s="204">
        <v>34499.408640000001</v>
      </c>
      <c r="M45" s="197">
        <v>-1765.1272959999988</v>
      </c>
      <c r="N45" s="156">
        <v>-4.8673649074542476E-2</v>
      </c>
      <c r="O45" s="225">
        <v>36255.674687999999</v>
      </c>
      <c r="P45" s="223">
        <v>-8.8612480000010692</v>
      </c>
      <c r="Q45" s="131">
        <v>-2.4435023836068064E-4</v>
      </c>
      <c r="R45" s="347">
        <v>36186.110015999999</v>
      </c>
      <c r="S45" s="348">
        <v>-78.425920000001497</v>
      </c>
      <c r="T45" s="346">
        <v>-2.1626064687111481E-3</v>
      </c>
    </row>
    <row r="46" spans="1:20" x14ac:dyDescent="0.3">
      <c r="A46" s="6" t="s">
        <v>79</v>
      </c>
      <c r="B46" s="44"/>
      <c r="C46" s="368"/>
      <c r="D46" s="369"/>
      <c r="E46" s="378"/>
      <c r="F46" s="36"/>
      <c r="G46" s="33"/>
      <c r="H46" s="98"/>
      <c r="I46" s="212"/>
      <c r="J46" s="193"/>
      <c r="K46" s="210"/>
      <c r="L46" s="157"/>
      <c r="M46" s="149"/>
      <c r="N46" s="156"/>
      <c r="O46" s="224"/>
      <c r="P46" s="134"/>
      <c r="Q46" s="131"/>
      <c r="R46" s="109"/>
      <c r="S46" s="82"/>
      <c r="T46" s="346"/>
    </row>
    <row r="47" spans="1:20" x14ac:dyDescent="0.3">
      <c r="A47" s="4" t="s">
        <v>81</v>
      </c>
      <c r="B47" s="46">
        <v>1004.818</v>
      </c>
      <c r="C47" s="371">
        <v>1033.8900000000001</v>
      </c>
      <c r="D47" s="373">
        <v>29.072000000000116</v>
      </c>
      <c r="E47" s="378">
        <v>2.8932602720094701E-2</v>
      </c>
      <c r="F47" s="34">
        <v>1142.1089999999999</v>
      </c>
      <c r="G47" s="31">
        <v>137.29099999999994</v>
      </c>
      <c r="H47" s="98">
        <v>0.13663270363389185</v>
      </c>
      <c r="I47" s="209">
        <v>1053.528</v>
      </c>
      <c r="J47" s="194">
        <v>48.710000000000036</v>
      </c>
      <c r="K47" s="210">
        <v>4.8476440509624664E-2</v>
      </c>
      <c r="L47" s="155">
        <v>1162.9000000000001</v>
      </c>
      <c r="M47" s="143">
        <v>158.08200000000011</v>
      </c>
      <c r="N47" s="156">
        <v>0.15732401290581988</v>
      </c>
      <c r="O47" s="251">
        <v>1103.96</v>
      </c>
      <c r="P47" s="128">
        <v>99.142000000000053</v>
      </c>
      <c r="Q47" s="131">
        <v>9.8666624204582373E-2</v>
      </c>
      <c r="R47" s="111">
        <v>1110.5129999999999</v>
      </c>
      <c r="S47" s="85">
        <v>105.69499999999994</v>
      </c>
      <c r="T47" s="346">
        <v>0.10518820323680501</v>
      </c>
    </row>
    <row r="48" spans="1:20" x14ac:dyDescent="0.3">
      <c r="A48" s="4" t="s">
        <v>82</v>
      </c>
      <c r="B48" s="119">
        <v>619.97270600000002</v>
      </c>
      <c r="C48" s="423">
        <v>1047.3305700000001</v>
      </c>
      <c r="D48" s="424">
        <v>427.35786400000006</v>
      </c>
      <c r="E48" s="378">
        <v>0.68931722294239195</v>
      </c>
      <c r="F48" s="216">
        <v>1179.798597</v>
      </c>
      <c r="G48" s="195">
        <v>559.82589099999996</v>
      </c>
      <c r="H48" s="98">
        <v>0.90298473720228567</v>
      </c>
      <c r="I48" s="211">
        <v>2117.5912800000001</v>
      </c>
      <c r="J48" s="196">
        <v>1497.6185740000001</v>
      </c>
      <c r="K48" s="210">
        <v>2.4156201708660383</v>
      </c>
      <c r="L48" s="204">
        <v>2385.1079</v>
      </c>
      <c r="M48" s="197">
        <v>1765.135194</v>
      </c>
      <c r="N48" s="156">
        <v>2.8471175858506261</v>
      </c>
      <c r="O48" s="225">
        <v>628.15323999999998</v>
      </c>
      <c r="P48" s="223">
        <v>8.180533999999966</v>
      </c>
      <c r="Q48" s="131">
        <v>1.3194990554955117E-2</v>
      </c>
      <c r="R48" s="347">
        <v>698.51267700000005</v>
      </c>
      <c r="S48" s="348">
        <v>78.539971000000037</v>
      </c>
      <c r="T48" s="346">
        <v>0.12668294949100556</v>
      </c>
    </row>
    <row r="49" spans="1:20" x14ac:dyDescent="0.3">
      <c r="A49" s="6" t="s">
        <v>123</v>
      </c>
      <c r="B49" s="119"/>
      <c r="C49" s="423"/>
      <c r="D49" s="424"/>
      <c r="E49" s="378"/>
      <c r="F49" s="216"/>
      <c r="G49" s="195"/>
      <c r="H49" s="98"/>
      <c r="I49" s="211"/>
      <c r="J49" s="196"/>
      <c r="K49" s="210"/>
      <c r="L49" s="204"/>
      <c r="M49" s="197"/>
      <c r="N49" s="156"/>
      <c r="O49" s="225"/>
      <c r="P49" s="223"/>
      <c r="Q49" s="131"/>
      <c r="R49" s="347"/>
      <c r="S49" s="348"/>
      <c r="T49" s="346"/>
    </row>
    <row r="50" spans="1:20" x14ac:dyDescent="0.3">
      <c r="A50" s="4" t="s">
        <v>81</v>
      </c>
      <c r="B50" s="46">
        <v>1524.1769999999999</v>
      </c>
      <c r="C50" s="371">
        <v>1524.1769999999999</v>
      </c>
      <c r="D50" s="373">
        <v>0</v>
      </c>
      <c r="E50" s="378">
        <v>0</v>
      </c>
      <c r="F50" s="34">
        <v>1524.1769999999999</v>
      </c>
      <c r="G50" s="31">
        <v>0</v>
      </c>
      <c r="H50" s="98">
        <v>0</v>
      </c>
      <c r="I50" s="209">
        <v>1524.1769999999999</v>
      </c>
      <c r="J50" s="194">
        <v>0</v>
      </c>
      <c r="K50" s="210">
        <v>0</v>
      </c>
      <c r="L50" s="155">
        <v>1524.1769999999999</v>
      </c>
      <c r="M50" s="143">
        <v>0</v>
      </c>
      <c r="N50" s="156">
        <v>0</v>
      </c>
      <c r="O50" s="251">
        <v>1524.18</v>
      </c>
      <c r="P50" s="128">
        <v>3.0000000001564331E-3</v>
      </c>
      <c r="Q50" s="131">
        <v>1.9682753382031308E-6</v>
      </c>
      <c r="R50" s="111">
        <v>1524.1769999999999</v>
      </c>
      <c r="S50" s="85">
        <v>0</v>
      </c>
      <c r="T50" s="346">
        <v>0</v>
      </c>
    </row>
    <row r="51" spans="1:20" x14ac:dyDescent="0.3">
      <c r="A51" s="4" t="s">
        <v>82</v>
      </c>
      <c r="B51" s="119">
        <v>737.90217399999995</v>
      </c>
      <c r="C51" s="423">
        <v>737.90217399999995</v>
      </c>
      <c r="D51" s="424">
        <v>0</v>
      </c>
      <c r="E51" s="378">
        <v>0</v>
      </c>
      <c r="F51" s="216">
        <v>737.90217399999995</v>
      </c>
      <c r="G51" s="195">
        <v>0</v>
      </c>
      <c r="H51" s="98">
        <v>0</v>
      </c>
      <c r="I51" s="211">
        <v>737.90217399999995</v>
      </c>
      <c r="J51" s="196">
        <v>0</v>
      </c>
      <c r="K51" s="210">
        <v>0</v>
      </c>
      <c r="L51" s="204">
        <v>737.90217399999995</v>
      </c>
      <c r="M51" s="197">
        <v>0</v>
      </c>
      <c r="N51" s="156">
        <v>0</v>
      </c>
      <c r="O51" s="225">
        <v>737.90200000000004</v>
      </c>
      <c r="P51" s="223">
        <v>-1.7399999990175274E-4</v>
      </c>
      <c r="Q51" s="131">
        <v>-2.3580361466959541E-7</v>
      </c>
      <c r="R51" s="347">
        <v>737.90217399999995</v>
      </c>
      <c r="S51" s="348">
        <v>0</v>
      </c>
      <c r="T51" s="346">
        <v>0</v>
      </c>
    </row>
    <row r="52" spans="1:20" x14ac:dyDescent="0.3">
      <c r="A52" s="6" t="s">
        <v>80</v>
      </c>
      <c r="B52" s="119"/>
      <c r="C52" s="423"/>
      <c r="D52" s="424"/>
      <c r="E52" s="378"/>
      <c r="F52" s="216"/>
      <c r="G52" s="195"/>
      <c r="H52" s="98"/>
      <c r="I52" s="211"/>
      <c r="J52" s="196"/>
      <c r="K52" s="210"/>
      <c r="L52" s="204"/>
      <c r="M52" s="197"/>
      <c r="N52" s="156"/>
      <c r="O52" s="225"/>
      <c r="P52" s="223"/>
      <c r="Q52" s="131"/>
      <c r="R52" s="347"/>
      <c r="S52" s="348"/>
      <c r="T52" s="346"/>
    </row>
    <row r="53" spans="1:20" x14ac:dyDescent="0.3">
      <c r="A53" s="4" t="s">
        <v>81</v>
      </c>
      <c r="B53" s="46">
        <v>483.375</v>
      </c>
      <c r="C53" s="371">
        <v>483.375</v>
      </c>
      <c r="D53" s="373">
        <v>0</v>
      </c>
      <c r="E53" s="378">
        <v>0</v>
      </c>
      <c r="F53" s="34">
        <v>483.375</v>
      </c>
      <c r="G53" s="31">
        <v>0</v>
      </c>
      <c r="H53" s="98">
        <v>0</v>
      </c>
      <c r="I53" s="209">
        <v>483.375</v>
      </c>
      <c r="J53" s="194">
        <v>0</v>
      </c>
      <c r="K53" s="210">
        <v>0</v>
      </c>
      <c r="L53" s="155">
        <v>483.375</v>
      </c>
      <c r="M53" s="143">
        <v>0</v>
      </c>
      <c r="N53" s="156">
        <v>0</v>
      </c>
      <c r="O53" s="251">
        <v>483.375</v>
      </c>
      <c r="P53" s="128">
        <v>0</v>
      </c>
      <c r="Q53" s="131">
        <v>0</v>
      </c>
      <c r="R53" s="111">
        <v>483.375</v>
      </c>
      <c r="S53" s="85">
        <v>0</v>
      </c>
      <c r="T53" s="346">
        <v>0</v>
      </c>
    </row>
    <row r="54" spans="1:20" x14ac:dyDescent="0.3">
      <c r="A54" s="4" t="s">
        <v>82</v>
      </c>
      <c r="B54" s="119">
        <v>181.265625</v>
      </c>
      <c r="C54" s="423">
        <v>181.265625</v>
      </c>
      <c r="D54" s="424">
        <v>0</v>
      </c>
      <c r="E54" s="378">
        <v>0</v>
      </c>
      <c r="F54" s="216">
        <v>181.265625</v>
      </c>
      <c r="G54" s="195">
        <v>0</v>
      </c>
      <c r="H54" s="98">
        <v>0</v>
      </c>
      <c r="I54" s="211">
        <v>181.265625</v>
      </c>
      <c r="J54" s="196">
        <v>0</v>
      </c>
      <c r="K54" s="210">
        <v>0</v>
      </c>
      <c r="L54" s="204">
        <v>181.265625</v>
      </c>
      <c r="M54" s="197">
        <v>0</v>
      </c>
      <c r="N54" s="156">
        <v>0</v>
      </c>
      <c r="O54" s="225">
        <v>181.265625</v>
      </c>
      <c r="P54" s="223">
        <v>0</v>
      </c>
      <c r="Q54" s="131">
        <v>0</v>
      </c>
      <c r="R54" s="347">
        <v>181.265625</v>
      </c>
      <c r="S54" s="348">
        <v>0</v>
      </c>
      <c r="T54" s="346">
        <v>0</v>
      </c>
    </row>
    <row r="55" spans="1:20" x14ac:dyDescent="0.3">
      <c r="A55" s="6" t="s">
        <v>89</v>
      </c>
      <c r="B55" s="44"/>
      <c r="C55" s="368"/>
      <c r="D55" s="369"/>
      <c r="E55" s="378"/>
      <c r="F55" s="36"/>
      <c r="G55" s="33"/>
      <c r="H55" s="98"/>
      <c r="I55" s="212"/>
      <c r="J55" s="193"/>
      <c r="K55" s="210"/>
      <c r="L55" s="157"/>
      <c r="M55" s="149"/>
      <c r="N55" s="156"/>
      <c r="O55" s="224"/>
      <c r="P55" s="134"/>
      <c r="Q55" s="131"/>
      <c r="R55" s="109"/>
      <c r="S55" s="82"/>
      <c r="T55" s="346"/>
    </row>
    <row r="56" spans="1:20" x14ac:dyDescent="0.3">
      <c r="A56" s="4" t="s">
        <v>81</v>
      </c>
      <c r="B56" s="44">
        <v>0</v>
      </c>
      <c r="C56" s="368">
        <v>0</v>
      </c>
      <c r="D56" s="373">
        <v>0</v>
      </c>
      <c r="E56" s="378" t="s">
        <v>32</v>
      </c>
      <c r="F56" s="36">
        <v>0</v>
      </c>
      <c r="G56" s="31">
        <v>0</v>
      </c>
      <c r="H56" s="98" t="s">
        <v>32</v>
      </c>
      <c r="I56" s="212">
        <v>0</v>
      </c>
      <c r="J56" s="194">
        <v>0</v>
      </c>
      <c r="K56" s="210" t="s">
        <v>32</v>
      </c>
      <c r="L56" s="157">
        <v>0</v>
      </c>
      <c r="M56" s="143">
        <v>0</v>
      </c>
      <c r="N56" s="156" t="s">
        <v>32</v>
      </c>
      <c r="O56" s="224">
        <v>0</v>
      </c>
      <c r="P56" s="128">
        <v>0</v>
      </c>
      <c r="Q56" s="131" t="s">
        <v>32</v>
      </c>
      <c r="R56" s="109">
        <v>0</v>
      </c>
      <c r="S56" s="85">
        <v>0</v>
      </c>
      <c r="T56" s="346" t="s">
        <v>32</v>
      </c>
    </row>
    <row r="57" spans="1:20" x14ac:dyDescent="0.3">
      <c r="A57" s="4" t="s">
        <v>82</v>
      </c>
      <c r="B57" s="44">
        <v>0</v>
      </c>
      <c r="C57" s="368">
        <v>0</v>
      </c>
      <c r="D57" s="373">
        <v>0</v>
      </c>
      <c r="E57" s="378" t="s">
        <v>32</v>
      </c>
      <c r="F57" s="36">
        <v>0</v>
      </c>
      <c r="G57" s="31">
        <v>0</v>
      </c>
      <c r="H57" s="98" t="s">
        <v>32</v>
      </c>
      <c r="I57" s="212">
        <v>0</v>
      </c>
      <c r="J57" s="194">
        <v>0</v>
      </c>
      <c r="K57" s="210" t="s">
        <v>32</v>
      </c>
      <c r="L57" s="157">
        <v>0</v>
      </c>
      <c r="M57" s="143">
        <v>0</v>
      </c>
      <c r="N57" s="156" t="s">
        <v>32</v>
      </c>
      <c r="O57" s="224">
        <v>0</v>
      </c>
      <c r="P57" s="128">
        <v>0</v>
      </c>
      <c r="Q57" s="131" t="s">
        <v>32</v>
      </c>
      <c r="R57" s="109">
        <v>0</v>
      </c>
      <c r="S57" s="85">
        <v>0</v>
      </c>
      <c r="T57" s="346" t="s">
        <v>32</v>
      </c>
    </row>
    <row r="58" spans="1:20" x14ac:dyDescent="0.3">
      <c r="A58" s="4"/>
      <c r="B58" s="44"/>
      <c r="C58" s="368"/>
      <c r="D58" s="373"/>
      <c r="E58" s="378"/>
      <c r="F58" s="36"/>
      <c r="G58" s="31"/>
      <c r="H58" s="98"/>
      <c r="I58" s="212"/>
      <c r="J58" s="194"/>
      <c r="K58" s="210"/>
      <c r="L58" s="157"/>
      <c r="M58" s="143"/>
      <c r="N58" s="156"/>
      <c r="O58" s="224"/>
      <c r="P58" s="128"/>
      <c r="Q58" s="131"/>
      <c r="R58" s="109"/>
      <c r="S58" s="85"/>
      <c r="T58" s="346"/>
    </row>
    <row r="59" spans="1:20" x14ac:dyDescent="0.3">
      <c r="A59" s="1" t="s">
        <v>98</v>
      </c>
      <c r="B59" s="44"/>
      <c r="C59" s="368"/>
      <c r="D59" s="373"/>
      <c r="E59" s="378"/>
      <c r="F59" s="36"/>
      <c r="G59" s="31"/>
      <c r="H59" s="98"/>
      <c r="I59" s="212"/>
      <c r="J59" s="194"/>
      <c r="K59" s="210"/>
      <c r="L59" s="157"/>
      <c r="M59" s="143"/>
      <c r="N59" s="156"/>
      <c r="O59" s="224"/>
      <c r="P59" s="128"/>
      <c r="Q59" s="131"/>
      <c r="R59" s="109"/>
      <c r="S59" s="85"/>
      <c r="T59" s="346"/>
    </row>
    <row r="60" spans="1:20" x14ac:dyDescent="0.3">
      <c r="A60" s="6" t="s">
        <v>99</v>
      </c>
      <c r="B60" s="119">
        <v>10650.410672</v>
      </c>
      <c r="C60" s="423">
        <v>10650.349232</v>
      </c>
      <c r="D60" s="425">
        <v>-6.1439999999493011E-2</v>
      </c>
      <c r="E60" s="378">
        <v>-5.7687916355206076E-6</v>
      </c>
      <c r="F60" s="216">
        <v>10650.285744000001</v>
      </c>
      <c r="G60" s="199">
        <v>-0.12492799999927229</v>
      </c>
      <c r="H60" s="98">
        <v>-1.1729876325587034E-5</v>
      </c>
      <c r="I60" s="211">
        <v>10650.271408000001</v>
      </c>
      <c r="J60" s="200">
        <v>-0.13926399999945716</v>
      </c>
      <c r="K60" s="210">
        <v>-1.3075927707236973E-5</v>
      </c>
      <c r="L60" s="204">
        <v>10650.190511999999</v>
      </c>
      <c r="M60" s="201">
        <v>-0.22016000000076019</v>
      </c>
      <c r="N60" s="156">
        <v>-2.0671503360857464E-5</v>
      </c>
      <c r="O60" s="225">
        <v>10650.405552</v>
      </c>
      <c r="P60" s="354">
        <v>-5.1199999998061685E-3</v>
      </c>
      <c r="Q60" s="131">
        <v>-4.8073263627915138E-7</v>
      </c>
      <c r="R60" s="347">
        <v>10650.354352</v>
      </c>
      <c r="S60" s="349">
        <v>-5.6319999999686843E-2</v>
      </c>
      <c r="T60" s="346">
        <v>-5.2880589992414563E-6</v>
      </c>
    </row>
    <row r="61" spans="1:20" x14ac:dyDescent="0.3">
      <c r="A61" s="6"/>
      <c r="B61" s="119"/>
      <c r="C61" s="423"/>
      <c r="D61" s="424"/>
      <c r="E61" s="378"/>
      <c r="F61" s="216"/>
      <c r="G61" s="195"/>
      <c r="H61" s="98"/>
      <c r="I61" s="211"/>
      <c r="J61" s="196"/>
      <c r="K61" s="210"/>
      <c r="L61" s="204"/>
      <c r="M61" s="197"/>
      <c r="N61" s="156"/>
      <c r="O61" s="225"/>
      <c r="P61" s="223"/>
      <c r="Q61" s="131"/>
      <c r="R61" s="347"/>
      <c r="S61" s="348"/>
      <c r="T61" s="346"/>
    </row>
    <row r="62" spans="1:20" x14ac:dyDescent="0.3">
      <c r="A62" s="1" t="s">
        <v>108</v>
      </c>
      <c r="B62" s="44"/>
      <c r="C62" s="368"/>
      <c r="D62" s="369"/>
      <c r="E62" s="409"/>
      <c r="F62" s="36"/>
      <c r="G62" s="33"/>
      <c r="H62" s="95"/>
      <c r="I62" s="212"/>
      <c r="J62" s="193"/>
      <c r="K62" s="208"/>
      <c r="L62" s="157"/>
      <c r="M62" s="149"/>
      <c r="N62" s="158"/>
      <c r="O62" s="224"/>
      <c r="P62" s="134"/>
      <c r="Q62" s="220"/>
      <c r="R62" s="109"/>
      <c r="S62" s="82"/>
      <c r="T62" s="344"/>
    </row>
    <row r="63" spans="1:20" ht="14.5" x14ac:dyDescent="0.3">
      <c r="A63" s="6" t="s">
        <v>110</v>
      </c>
      <c r="B63" s="119">
        <v>85013</v>
      </c>
      <c r="C63" s="423">
        <v>85013</v>
      </c>
      <c r="D63" s="424">
        <v>0</v>
      </c>
      <c r="E63" s="378">
        <v>0</v>
      </c>
      <c r="F63" s="216">
        <v>85013</v>
      </c>
      <c r="G63" s="195">
        <v>0</v>
      </c>
      <c r="H63" s="98">
        <v>0</v>
      </c>
      <c r="I63" s="211">
        <v>85013</v>
      </c>
      <c r="J63" s="196">
        <v>0</v>
      </c>
      <c r="K63" s="210">
        <v>0</v>
      </c>
      <c r="L63" s="204">
        <v>85013</v>
      </c>
      <c r="M63" s="197">
        <v>0</v>
      </c>
      <c r="N63" s="156">
        <v>0</v>
      </c>
      <c r="O63" s="225">
        <v>85013</v>
      </c>
      <c r="P63" s="223">
        <v>0</v>
      </c>
      <c r="Q63" s="131">
        <v>0</v>
      </c>
      <c r="R63" s="347">
        <v>85013</v>
      </c>
      <c r="S63" s="348">
        <v>0</v>
      </c>
      <c r="T63" s="346">
        <v>0</v>
      </c>
    </row>
    <row r="64" spans="1:20" x14ac:dyDescent="0.3">
      <c r="A64" s="437" t="s">
        <v>109</v>
      </c>
      <c r="B64" s="218">
        <v>106970</v>
      </c>
      <c r="C64" s="426">
        <v>106970</v>
      </c>
      <c r="D64" s="427">
        <v>0</v>
      </c>
      <c r="E64" s="376">
        <v>0</v>
      </c>
      <c r="F64" s="217">
        <v>106970</v>
      </c>
      <c r="G64" s="188">
        <v>0</v>
      </c>
      <c r="H64" s="97">
        <v>0</v>
      </c>
      <c r="I64" s="213">
        <v>106970</v>
      </c>
      <c r="J64" s="189">
        <v>0</v>
      </c>
      <c r="K64" s="214">
        <v>0</v>
      </c>
      <c r="L64" s="205">
        <v>106970</v>
      </c>
      <c r="M64" s="190">
        <v>0</v>
      </c>
      <c r="N64" s="206">
        <v>0</v>
      </c>
      <c r="O64" s="355">
        <v>106970</v>
      </c>
      <c r="P64" s="356">
        <v>0</v>
      </c>
      <c r="Q64" s="186">
        <v>0</v>
      </c>
      <c r="R64" s="350">
        <v>106970</v>
      </c>
      <c r="S64" s="351">
        <v>0</v>
      </c>
      <c r="T64" s="352">
        <v>0</v>
      </c>
    </row>
    <row r="65" spans="1:5" x14ac:dyDescent="0.3">
      <c r="A65" s="451" t="s">
        <v>78</v>
      </c>
      <c r="B65" s="451"/>
      <c r="C65" s="451"/>
      <c r="D65" s="451"/>
      <c r="E65" s="451"/>
    </row>
    <row r="66" spans="1:5" ht="80.25" customHeight="1" x14ac:dyDescent="0.3">
      <c r="A66" s="451" t="s">
        <v>117</v>
      </c>
      <c r="B66" s="451"/>
      <c r="C66" s="451"/>
      <c r="D66" s="451"/>
      <c r="E66" s="451"/>
    </row>
  </sheetData>
  <mergeCells count="9">
    <mergeCell ref="R6:T6"/>
    <mergeCell ref="A65:E65"/>
    <mergeCell ref="A66:E66"/>
    <mergeCell ref="C6:E6"/>
    <mergeCell ref="A3:E3"/>
    <mergeCell ref="F6:H6"/>
    <mergeCell ref="I6:K6"/>
    <mergeCell ref="L6:N6"/>
    <mergeCell ref="O6:Q6"/>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T13"/>
  <sheetViews>
    <sheetView zoomScale="70" zoomScaleNormal="70" workbookViewId="0">
      <pane xSplit="1" topLeftCell="B1" activePane="topRight" state="frozen"/>
      <selection pane="topRight" activeCell="A3" sqref="A3:E3"/>
    </sheetView>
  </sheetViews>
  <sheetFormatPr defaultColWidth="9.1796875" defaultRowHeight="13" x14ac:dyDescent="0.3"/>
  <cols>
    <col min="1" max="1" width="46.81640625" style="1" customWidth="1"/>
    <col min="2" max="5" width="15.7265625" style="9" customWidth="1"/>
    <col min="6" max="20" width="15.7265625" style="1" customWidth="1"/>
    <col min="21" max="16384" width="9.1796875" style="1"/>
  </cols>
  <sheetData>
    <row r="1" spans="1:20" s="16" customFormat="1" x14ac:dyDescent="0.3">
      <c r="A1" s="14" t="s">
        <v>77</v>
      </c>
      <c r="B1" s="11"/>
      <c r="C1" s="11"/>
      <c r="D1" s="11"/>
      <c r="E1" s="11"/>
    </row>
    <row r="2" spans="1:20" s="16" customFormat="1" x14ac:dyDescent="0.3">
      <c r="A2" s="14" t="s">
        <v>159</v>
      </c>
      <c r="B2" s="11"/>
      <c r="C2" s="11"/>
      <c r="D2" s="11"/>
      <c r="E2" s="11"/>
    </row>
    <row r="3" spans="1:20" s="16" customFormat="1" ht="27" customHeight="1" x14ac:dyDescent="0.3">
      <c r="A3" s="505" t="s">
        <v>125</v>
      </c>
      <c r="B3" s="505"/>
      <c r="C3" s="505"/>
      <c r="D3" s="505"/>
      <c r="E3" s="505"/>
    </row>
    <row r="4" spans="1:20" s="16" customFormat="1" x14ac:dyDescent="0.3">
      <c r="A4" s="18" t="s">
        <v>126</v>
      </c>
      <c r="B4" s="11"/>
      <c r="C4" s="11"/>
      <c r="D4" s="11"/>
      <c r="E4" s="11"/>
    </row>
    <row r="5" spans="1:20" s="18" customFormat="1" x14ac:dyDescent="0.3">
      <c r="A5" s="16" t="s">
        <v>106</v>
      </c>
      <c r="B5" s="17"/>
      <c r="C5" s="17"/>
      <c r="D5" s="17"/>
      <c r="E5" s="17"/>
    </row>
    <row r="6" spans="1:20" s="16" customFormat="1" ht="39" customHeight="1" x14ac:dyDescent="0.3">
      <c r="B6" s="234" t="s">
        <v>152</v>
      </c>
      <c r="C6" s="502" t="s">
        <v>145</v>
      </c>
      <c r="D6" s="502"/>
      <c r="E6" s="502"/>
      <c r="F6" s="500" t="s">
        <v>146</v>
      </c>
      <c r="G6" s="500"/>
      <c r="H6" s="500"/>
      <c r="I6" s="503" t="s">
        <v>147</v>
      </c>
      <c r="J6" s="503"/>
      <c r="K6" s="503"/>
      <c r="L6" s="458" t="s">
        <v>148</v>
      </c>
      <c r="M6" s="459"/>
      <c r="N6" s="460"/>
      <c r="O6" s="517" t="s">
        <v>149</v>
      </c>
      <c r="P6" s="464"/>
      <c r="Q6" s="518"/>
      <c r="R6" s="514" t="s">
        <v>151</v>
      </c>
      <c r="S6" s="515"/>
      <c r="T6" s="516"/>
    </row>
    <row r="7" spans="1:20" s="120" customFormat="1" ht="26" x14ac:dyDescent="0.3">
      <c r="B7" s="332" t="s">
        <v>31</v>
      </c>
      <c r="C7" s="363" t="s">
        <v>30</v>
      </c>
      <c r="D7" s="364" t="s">
        <v>112</v>
      </c>
      <c r="E7" s="365" t="s">
        <v>70</v>
      </c>
      <c r="F7" s="256" t="s">
        <v>30</v>
      </c>
      <c r="G7" s="257" t="s">
        <v>112</v>
      </c>
      <c r="H7" s="258" t="s">
        <v>70</v>
      </c>
      <c r="I7" s="259" t="s">
        <v>30</v>
      </c>
      <c r="J7" s="260" t="s">
        <v>112</v>
      </c>
      <c r="K7" s="261" t="s">
        <v>70</v>
      </c>
      <c r="L7" s="262" t="s">
        <v>30</v>
      </c>
      <c r="M7" s="263" t="s">
        <v>112</v>
      </c>
      <c r="N7" s="264" t="s">
        <v>70</v>
      </c>
      <c r="O7" s="268" t="s">
        <v>30</v>
      </c>
      <c r="P7" s="269" t="s">
        <v>112</v>
      </c>
      <c r="Q7" s="270" t="s">
        <v>70</v>
      </c>
      <c r="R7" s="265" t="s">
        <v>30</v>
      </c>
      <c r="S7" s="266" t="s">
        <v>112</v>
      </c>
      <c r="T7" s="267" t="s">
        <v>70</v>
      </c>
    </row>
    <row r="8" spans="1:20" ht="27.5" x14ac:dyDescent="0.3">
      <c r="A8" s="12" t="s">
        <v>111</v>
      </c>
      <c r="B8" s="235"/>
      <c r="C8" s="430"/>
      <c r="D8" s="431"/>
      <c r="E8" s="432"/>
      <c r="F8" s="236"/>
      <c r="G8" s="237"/>
      <c r="H8" s="96"/>
      <c r="I8" s="238"/>
      <c r="J8" s="239"/>
      <c r="K8" s="240"/>
      <c r="L8" s="241"/>
      <c r="M8" s="242"/>
      <c r="N8" s="243"/>
      <c r="O8" s="247"/>
      <c r="P8" s="248"/>
      <c r="Q8" s="249"/>
      <c r="R8" s="244"/>
      <c r="S8" s="245"/>
      <c r="T8" s="246"/>
    </row>
    <row r="9" spans="1:20" ht="14.5" x14ac:dyDescent="0.3">
      <c r="A9" s="2" t="s">
        <v>107</v>
      </c>
      <c r="B9" s="221">
        <v>21601.992160000002</v>
      </c>
      <c r="C9" s="433">
        <v>21601.992160000002</v>
      </c>
      <c r="D9" s="434">
        <v>0</v>
      </c>
      <c r="E9" s="435">
        <v>0</v>
      </c>
      <c r="F9" s="227">
        <v>21601.992160000002</v>
      </c>
      <c r="G9" s="222">
        <v>0</v>
      </c>
      <c r="H9" s="392">
        <v>0</v>
      </c>
      <c r="I9" s="211">
        <v>21601.992160000002</v>
      </c>
      <c r="J9" s="196">
        <v>0</v>
      </c>
      <c r="K9" s="210">
        <v>0</v>
      </c>
      <c r="L9" s="204">
        <v>21601.992160000002</v>
      </c>
      <c r="M9" s="197">
        <v>0</v>
      </c>
      <c r="N9" s="156">
        <v>0</v>
      </c>
      <c r="O9" s="225">
        <v>21601.992160000002</v>
      </c>
      <c r="P9" s="223">
        <v>0</v>
      </c>
      <c r="Q9" s="131">
        <v>0</v>
      </c>
      <c r="R9" s="202">
        <v>21605.014752000003</v>
      </c>
      <c r="S9" s="198">
        <v>3.0225920000011683</v>
      </c>
      <c r="T9" s="140">
        <v>1.3992190986894461E-4</v>
      </c>
    </row>
    <row r="10" spans="1:20" x14ac:dyDescent="0.3">
      <c r="A10" s="2" t="s">
        <v>121</v>
      </c>
      <c r="B10" s="221">
        <v>46914.946607999998</v>
      </c>
      <c r="C10" s="433">
        <v>46487.269423999998</v>
      </c>
      <c r="D10" s="434">
        <v>-427.67718400000012</v>
      </c>
      <c r="E10" s="435">
        <v>-9.1160113124176944E-3</v>
      </c>
      <c r="F10" s="227">
        <v>46354.84792</v>
      </c>
      <c r="G10" s="222">
        <v>-560.09868799999822</v>
      </c>
      <c r="H10" s="392">
        <v>-1.193859800544864E-2</v>
      </c>
      <c r="I10" s="211">
        <v>45416.975279999999</v>
      </c>
      <c r="J10" s="196">
        <v>-1497.9713279999996</v>
      </c>
      <c r="K10" s="210">
        <v>-3.1929511516156424E-2</v>
      </c>
      <c r="L10" s="204">
        <v>45149.599152000003</v>
      </c>
      <c r="M10" s="197">
        <v>-1765.3474559999959</v>
      </c>
      <c r="N10" s="156">
        <v>-3.7628678782274612E-2</v>
      </c>
      <c r="O10" s="225">
        <v>46906.080239999996</v>
      </c>
      <c r="P10" s="223">
        <v>-8.8663680000026943</v>
      </c>
      <c r="Q10" s="131">
        <v>-1.8898812939266543E-4</v>
      </c>
      <c r="R10" s="202">
        <v>46836.464368000001</v>
      </c>
      <c r="S10" s="198">
        <v>-78.482239999997546</v>
      </c>
      <c r="T10" s="140">
        <v>-1.6728621830428482E-3</v>
      </c>
    </row>
    <row r="11" spans="1:20" x14ac:dyDescent="0.3">
      <c r="A11" s="438" t="s">
        <v>122</v>
      </c>
      <c r="B11" s="221">
        <v>-25312.954447999997</v>
      </c>
      <c r="C11" s="433">
        <v>-24885.277263999997</v>
      </c>
      <c r="D11" s="434">
        <v>427.67718400000012</v>
      </c>
      <c r="E11" s="436" t="s">
        <v>32</v>
      </c>
      <c r="F11" s="227">
        <v>-24752.855759999999</v>
      </c>
      <c r="G11" s="222">
        <v>560.09868799999822</v>
      </c>
      <c r="H11" s="392" t="s">
        <v>32</v>
      </c>
      <c r="I11" s="211">
        <v>-23814.983119999997</v>
      </c>
      <c r="J11" s="196">
        <v>1497.9713279999996</v>
      </c>
      <c r="K11" s="210" t="s">
        <v>32</v>
      </c>
      <c r="L11" s="204">
        <v>-23547.606992000001</v>
      </c>
      <c r="M11" s="197">
        <v>1765.3474559999959</v>
      </c>
      <c r="N11" s="156" t="s">
        <v>32</v>
      </c>
      <c r="O11" s="225">
        <v>-25304.088079999994</v>
      </c>
      <c r="P11" s="223">
        <v>8.8663680000026943</v>
      </c>
      <c r="Q11" s="131" t="s">
        <v>32</v>
      </c>
      <c r="R11" s="202">
        <v>-25231.449615999998</v>
      </c>
      <c r="S11" s="198">
        <v>81.504831999998714</v>
      </c>
      <c r="T11" s="140" t="s">
        <v>32</v>
      </c>
    </row>
    <row r="12" spans="1:20" ht="15.75" customHeight="1" x14ac:dyDescent="0.3">
      <c r="A12" s="472" t="s">
        <v>78</v>
      </c>
      <c r="B12" s="472"/>
      <c r="C12" s="472"/>
      <c r="D12" s="472"/>
      <c r="E12" s="472"/>
    </row>
    <row r="13" spans="1:20" ht="52.5" customHeight="1" x14ac:dyDescent="0.3">
      <c r="A13" s="472" t="s">
        <v>120</v>
      </c>
      <c r="B13" s="472"/>
      <c r="C13" s="472"/>
      <c r="D13" s="472"/>
      <c r="E13" s="472"/>
    </row>
  </sheetData>
  <mergeCells count="9">
    <mergeCell ref="R6:T6"/>
    <mergeCell ref="C6:E6"/>
    <mergeCell ref="A13:E13"/>
    <mergeCell ref="A12:E12"/>
    <mergeCell ref="A3:E3"/>
    <mergeCell ref="F6:H6"/>
    <mergeCell ref="I6:K6"/>
    <mergeCell ref="L6:N6"/>
    <mergeCell ref="O6:Q6"/>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5C8FE-8964-4D8F-9589-D77A752D678F}">
  <ds:schemaRefs>
    <ds:schemaRef ds:uri="http://schemas.microsoft.com/sharepoint/v3/contenttype/forms"/>
  </ds:schemaRefs>
</ds:datastoreItem>
</file>

<file path=customXml/itemProps2.xml><?xml version="1.0" encoding="utf-8"?>
<ds:datastoreItem xmlns:ds="http://schemas.openxmlformats.org/officeDocument/2006/customXml" ds:itemID="{5309B7EB-342C-4A43-AD2B-3EE3BD3CC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EITC Policies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Urban Institute Proposed Policy Results, Earned Income Tax Credit Simulations - March 14, 2024</dc:title>
  <dc:creator>Urban Institute</dc:creator>
  <cp:lastModifiedBy>Albini, Daria (OTDA)</cp:lastModifiedBy>
  <dcterms:created xsi:type="dcterms:W3CDTF">2023-01-09T17:55:27Z</dcterms:created>
  <dcterms:modified xsi:type="dcterms:W3CDTF">2024-03-12T13:47:45Z</dcterms:modified>
</cp:coreProperties>
</file>