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66925"/>
  <mc:AlternateContent xmlns:mc="http://schemas.openxmlformats.org/markup-compatibility/2006">
    <mc:Choice Requires="x15">
      <x15ac:absPath xmlns:x15ac="http://schemas.microsoft.com/office/spreadsheetml/2010/11/ac" url="X:\news\meetings\cprac\2024-04-11\attachments\"/>
    </mc:Choice>
  </mc:AlternateContent>
  <xr:revisionPtr revIDLastSave="0" documentId="8_{68B4EB4A-E8DE-4F48-B491-A881BDD60050}" xr6:coauthVersionLast="47" xr6:coauthVersionMax="47" xr10:uidLastSave="{00000000-0000-0000-0000-000000000000}"/>
  <bookViews>
    <workbookView xWindow="-120" yWindow="-120" windowWidth="29040" windowHeight="15840" tabRatio="888" xr2:uid="{068841F0-A798-4FDA-AE91-01EB2B1CBF50}"/>
  </bookViews>
  <sheets>
    <sheet name="0. PA Policies Overview" sheetId="13"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definedNames>
    <definedName name="_xlnm._FilterDatabase" localSheetId="0" hidden="1">'0. PA Policies Overview'!$A$3:$Q$3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7" i="11" l="1"/>
  <c r="N56" i="11"/>
  <c r="K57" i="11"/>
  <c r="K56" i="11"/>
  <c r="Q57" i="11"/>
  <c r="Q56" i="11"/>
  <c r="T56" i="11"/>
  <c r="AC10" i="5"/>
  <c r="AB10" i="5"/>
  <c r="AB11" i="5"/>
  <c r="AC9" i="5"/>
  <c r="AB9" i="5"/>
  <c r="AR57" i="11"/>
  <c r="AR56" i="11"/>
  <c r="AO56" i="11"/>
  <c r="AO57" i="11"/>
  <c r="AL57" i="11"/>
  <c r="AL56" i="11"/>
  <c r="AI57" i="11"/>
  <c r="AI56" i="11"/>
  <c r="AF56" i="11"/>
  <c r="AF57" i="11"/>
  <c r="AC56" i="11"/>
  <c r="AC57" i="11"/>
  <c r="AC10" i="11"/>
  <c r="AC13" i="11"/>
  <c r="AC14" i="11"/>
  <c r="AC17" i="11"/>
  <c r="AC18" i="11"/>
  <c r="AC21" i="11"/>
  <c r="AC22" i="11"/>
  <c r="AC25" i="11"/>
  <c r="AC26" i="11"/>
  <c r="AC29" i="11"/>
  <c r="AC30" i="11"/>
  <c r="AC33" i="11"/>
  <c r="AC34" i="11"/>
  <c r="AC37" i="11"/>
  <c r="AC38" i="11"/>
  <c r="AC41" i="11"/>
  <c r="AC42" i="11"/>
  <c r="AC45" i="11"/>
  <c r="AC47" i="11"/>
  <c r="AC48" i="11"/>
  <c r="AC50" i="11"/>
  <c r="AC51" i="11"/>
  <c r="AC53" i="11"/>
  <c r="AC54" i="11"/>
  <c r="AC60" i="11"/>
  <c r="AC63" i="11"/>
  <c r="AC64" i="11"/>
  <c r="AB10" i="11"/>
  <c r="AB13" i="11"/>
  <c r="AB14" i="11"/>
  <c r="AB17" i="11"/>
  <c r="AB18" i="11"/>
  <c r="AB21" i="11"/>
  <c r="AB22" i="11"/>
  <c r="AB25" i="11"/>
  <c r="AB26" i="11"/>
  <c r="AB29" i="11"/>
  <c r="AB30" i="11"/>
  <c r="AB33" i="11"/>
  <c r="AB34" i="11"/>
  <c r="AB37" i="11"/>
  <c r="AB38" i="11"/>
  <c r="AB41" i="11"/>
  <c r="AB42" i="11"/>
  <c r="AB45" i="11"/>
  <c r="AB47" i="11"/>
  <c r="AB48" i="11"/>
  <c r="AB50" i="11"/>
  <c r="AB51" i="11"/>
  <c r="AB53" i="11"/>
  <c r="AB54" i="11"/>
  <c r="AB56" i="11"/>
  <c r="AB57" i="11"/>
  <c r="AB60" i="11"/>
  <c r="AB63" i="11"/>
  <c r="AB64" i="11"/>
  <c r="AC9" i="11"/>
  <c r="AB9" i="11"/>
  <c r="AU11" i="7"/>
  <c r="AU12" i="7"/>
  <c r="AU13" i="7"/>
  <c r="AU16" i="7"/>
  <c r="AU17" i="7"/>
  <c r="AU18" i="7"/>
  <c r="AU19" i="7"/>
  <c r="AU22" i="7"/>
  <c r="AU23" i="7"/>
  <c r="AU24" i="7"/>
  <c r="AU25" i="7"/>
  <c r="AU28" i="7"/>
  <c r="AU29" i="7"/>
  <c r="AU30" i="7"/>
  <c r="AU31" i="7"/>
  <c r="AU33" i="7"/>
  <c r="AU34" i="7"/>
  <c r="AU35" i="7"/>
  <c r="AU36" i="7"/>
  <c r="AU39" i="7"/>
  <c r="AU40" i="7"/>
  <c r="AU41" i="7"/>
  <c r="AU42" i="7"/>
  <c r="AU44" i="7"/>
  <c r="AU45" i="7"/>
  <c r="AU46" i="7"/>
  <c r="AU47" i="7"/>
  <c r="AV11" i="7"/>
  <c r="AV12" i="7"/>
  <c r="AV13" i="7"/>
  <c r="AV16" i="7"/>
  <c r="AV17" i="7"/>
  <c r="AV18" i="7"/>
  <c r="AV19" i="7"/>
  <c r="AV22" i="7"/>
  <c r="AV23" i="7"/>
  <c r="AV24" i="7"/>
  <c r="AV25" i="7"/>
  <c r="AV28" i="7"/>
  <c r="AV29" i="7"/>
  <c r="AV30" i="7"/>
  <c r="AV31" i="7"/>
  <c r="AV33" i="7"/>
  <c r="AV34" i="7"/>
  <c r="AV35" i="7"/>
  <c r="AV36" i="7"/>
  <c r="AV39" i="7"/>
  <c r="AV40" i="7"/>
  <c r="AV41" i="7"/>
  <c r="AV42" i="7"/>
  <c r="AV44" i="7"/>
  <c r="AV45" i="7"/>
  <c r="AV46" i="7"/>
  <c r="AV47" i="7"/>
  <c r="AW11" i="7"/>
  <c r="AW12" i="7"/>
  <c r="AW13" i="7"/>
  <c r="AW16" i="7"/>
  <c r="AW17" i="7"/>
  <c r="AW18" i="7"/>
  <c r="AW19" i="7"/>
  <c r="AW22" i="7"/>
  <c r="AW23" i="7"/>
  <c r="AW24" i="7"/>
  <c r="AW25" i="7"/>
  <c r="AW28" i="7"/>
  <c r="AW29" i="7"/>
  <c r="AW30" i="7"/>
  <c r="AW31" i="7"/>
  <c r="AW33" i="7"/>
  <c r="AW34" i="7"/>
  <c r="AW35" i="7"/>
  <c r="AW36" i="7"/>
  <c r="AW39" i="7"/>
  <c r="AW40" i="7"/>
  <c r="AW41" i="7"/>
  <c r="AW42" i="7"/>
  <c r="AW44" i="7"/>
  <c r="AW45" i="7"/>
  <c r="AW46" i="7"/>
  <c r="AW47" i="7"/>
  <c r="AW10" i="7"/>
  <c r="AV10" i="7"/>
  <c r="AU10" i="7"/>
  <c r="AT47" i="7"/>
  <c r="AT46" i="7"/>
  <c r="AT45" i="7"/>
  <c r="AT44" i="7"/>
  <c r="AT42" i="7"/>
  <c r="AT41" i="7"/>
  <c r="AT40" i="7"/>
  <c r="AT39" i="7"/>
  <c r="AT36" i="7"/>
  <c r="AT35" i="7"/>
  <c r="AT34" i="7"/>
  <c r="AT33" i="7"/>
  <c r="AT31" i="7"/>
  <c r="AT30" i="7"/>
  <c r="AT29" i="7"/>
  <c r="AT28" i="7"/>
  <c r="AT25" i="7"/>
  <c r="AT24" i="7"/>
  <c r="AT23" i="7"/>
  <c r="AT22" i="7"/>
  <c r="AT19" i="7"/>
  <c r="AT18" i="7"/>
  <c r="AT17" i="7"/>
  <c r="AT16" i="7"/>
  <c r="AT13" i="7"/>
  <c r="AT12" i="7"/>
  <c r="AT11" i="7"/>
  <c r="AT10" i="7"/>
  <c r="AU12" i="12"/>
  <c r="AU13" i="12"/>
  <c r="AU14" i="12"/>
  <c r="AU16" i="12"/>
  <c r="AU17" i="12"/>
  <c r="AU18" i="12"/>
  <c r="AU19" i="12"/>
  <c r="AU21" i="12"/>
  <c r="AU22" i="12"/>
  <c r="AU23" i="12"/>
  <c r="AU24" i="12"/>
  <c r="AU26" i="12"/>
  <c r="AU27" i="12"/>
  <c r="AU28" i="12"/>
  <c r="AU29" i="12"/>
  <c r="AU31" i="12"/>
  <c r="AU32" i="12"/>
  <c r="AU33" i="12"/>
  <c r="AU34" i="12"/>
  <c r="AU38" i="12"/>
  <c r="AU39" i="12"/>
  <c r="AU40" i="12"/>
  <c r="AU41" i="12"/>
  <c r="AU42" i="12"/>
  <c r="AU43" i="12"/>
  <c r="AU44" i="12"/>
  <c r="AU45" i="12"/>
  <c r="AU46" i="12"/>
  <c r="AU48" i="12"/>
  <c r="AU49" i="12"/>
  <c r="AU50" i="12"/>
  <c r="AU51" i="12"/>
  <c r="AU53" i="12"/>
  <c r="AU54" i="12"/>
  <c r="AU55" i="12"/>
  <c r="AU56" i="12"/>
  <c r="AU58" i="12"/>
  <c r="AU59" i="12"/>
  <c r="AU60" i="12"/>
  <c r="AU61" i="12"/>
  <c r="AV12" i="12"/>
  <c r="AV13" i="12"/>
  <c r="AV14" i="12"/>
  <c r="AV16" i="12"/>
  <c r="AV17" i="12"/>
  <c r="AV18" i="12"/>
  <c r="AV19" i="12"/>
  <c r="AV21" i="12"/>
  <c r="AV22" i="12"/>
  <c r="AV23" i="12"/>
  <c r="AV24" i="12"/>
  <c r="AV26" i="12"/>
  <c r="AV27" i="12"/>
  <c r="AV28" i="12"/>
  <c r="AV29" i="12"/>
  <c r="AV31" i="12"/>
  <c r="AV32" i="12"/>
  <c r="AV33" i="12"/>
  <c r="AV34" i="12"/>
  <c r="AV38" i="12"/>
  <c r="AV39" i="12"/>
  <c r="AV40" i="12"/>
  <c r="AV41" i="12"/>
  <c r="AV42" i="12"/>
  <c r="AV43" i="12"/>
  <c r="AV44" i="12"/>
  <c r="AV45" i="12"/>
  <c r="AV46" i="12"/>
  <c r="AV48" i="12"/>
  <c r="AV49" i="12"/>
  <c r="AV50" i="12"/>
  <c r="AV51" i="12"/>
  <c r="AV53" i="12"/>
  <c r="AV54" i="12"/>
  <c r="AV55" i="12"/>
  <c r="AV56" i="12"/>
  <c r="AV58" i="12"/>
  <c r="AV59" i="12"/>
  <c r="AV60" i="12"/>
  <c r="AV61" i="12"/>
  <c r="AW12" i="12"/>
  <c r="AW13" i="12"/>
  <c r="AW14" i="12"/>
  <c r="AW16" i="12"/>
  <c r="AW17" i="12"/>
  <c r="AW18" i="12"/>
  <c r="AW19" i="12"/>
  <c r="AW21" i="12"/>
  <c r="AW22" i="12"/>
  <c r="AW23" i="12"/>
  <c r="AW24" i="12"/>
  <c r="AW26" i="12"/>
  <c r="AW27" i="12"/>
  <c r="AW28" i="12"/>
  <c r="AW29" i="12"/>
  <c r="AW31" i="12"/>
  <c r="AW32" i="12"/>
  <c r="AW33" i="12"/>
  <c r="AW34" i="12"/>
  <c r="AW38" i="12"/>
  <c r="AW39" i="12"/>
  <c r="AW40" i="12"/>
  <c r="AW41" i="12"/>
  <c r="AW42" i="12"/>
  <c r="AW43" i="12"/>
  <c r="AW44" i="12"/>
  <c r="AW45" i="12"/>
  <c r="AW46" i="12"/>
  <c r="AW48" i="12"/>
  <c r="AW49" i="12"/>
  <c r="AW50" i="12"/>
  <c r="AW51" i="12"/>
  <c r="AW53" i="12"/>
  <c r="AW54" i="12"/>
  <c r="AW55" i="12"/>
  <c r="AW56" i="12"/>
  <c r="AW58" i="12"/>
  <c r="AW59" i="12"/>
  <c r="AW60" i="12"/>
  <c r="AW61" i="12"/>
  <c r="AW11" i="12"/>
  <c r="AV11" i="12"/>
  <c r="AU11" i="12"/>
  <c r="AT61" i="12"/>
  <c r="AT60" i="12"/>
  <c r="AT59" i="12"/>
  <c r="AT58" i="12"/>
  <c r="AT56" i="12"/>
  <c r="AT55" i="12"/>
  <c r="AT54" i="12"/>
  <c r="AT53" i="12"/>
  <c r="AT51" i="12"/>
  <c r="AT50" i="12"/>
  <c r="AT49" i="12"/>
  <c r="AT48" i="12"/>
  <c r="AT46" i="12"/>
  <c r="AT45" i="12"/>
  <c r="AT44" i="12"/>
  <c r="AT43" i="12"/>
  <c r="AT41" i="12"/>
  <c r="AT40" i="12"/>
  <c r="AT39" i="12"/>
  <c r="AT38" i="12"/>
  <c r="AT34" i="12"/>
  <c r="AT33" i="12"/>
  <c r="AT32" i="12"/>
  <c r="AT31" i="12"/>
  <c r="AT29" i="12"/>
  <c r="AT28" i="12"/>
  <c r="AT27" i="12"/>
  <c r="AT26" i="12"/>
  <c r="AT24" i="12"/>
  <c r="AT23" i="12"/>
  <c r="AT22" i="12"/>
  <c r="AT21" i="12"/>
  <c r="AT19" i="12"/>
  <c r="AT18" i="12"/>
  <c r="AT17" i="12"/>
  <c r="AT16" i="12"/>
  <c r="AT14" i="12"/>
  <c r="AT13" i="12"/>
  <c r="AT12" i="12"/>
  <c r="AT11" i="12"/>
  <c r="AU11" i="1"/>
  <c r="AU12" i="1"/>
  <c r="AU13" i="1"/>
  <c r="AU16" i="1"/>
  <c r="AU17" i="1"/>
  <c r="AU18" i="1"/>
  <c r="AU19" i="1"/>
  <c r="AU21" i="1"/>
  <c r="AU22" i="1"/>
  <c r="AU23" i="1"/>
  <c r="AU24" i="1"/>
  <c r="AU26" i="1"/>
  <c r="AU27" i="1"/>
  <c r="AU28" i="1"/>
  <c r="AU29" i="1"/>
  <c r="AU32" i="1"/>
  <c r="AU33" i="1"/>
  <c r="AU34" i="1"/>
  <c r="AU35" i="1"/>
  <c r="AU38" i="1"/>
  <c r="AU39" i="1"/>
  <c r="AU40" i="1"/>
  <c r="AU41" i="1"/>
  <c r="AU43" i="1"/>
  <c r="AU44" i="1"/>
  <c r="AU45" i="1"/>
  <c r="AU46" i="1"/>
  <c r="AV11" i="1"/>
  <c r="AV12" i="1"/>
  <c r="AV13" i="1"/>
  <c r="AV16" i="1"/>
  <c r="AV17" i="1"/>
  <c r="AV18" i="1"/>
  <c r="AV19" i="1"/>
  <c r="AV21" i="1"/>
  <c r="AV22" i="1"/>
  <c r="AV23" i="1"/>
  <c r="AV24" i="1"/>
  <c r="AV26" i="1"/>
  <c r="AV27" i="1"/>
  <c r="AV28" i="1"/>
  <c r="AV29" i="1"/>
  <c r="AV32" i="1"/>
  <c r="AV33" i="1"/>
  <c r="AV34" i="1"/>
  <c r="AV35" i="1"/>
  <c r="AV38" i="1"/>
  <c r="AV39" i="1"/>
  <c r="AV40" i="1"/>
  <c r="AV41" i="1"/>
  <c r="AV43" i="1"/>
  <c r="AV44" i="1"/>
  <c r="AV45" i="1"/>
  <c r="AV46" i="1"/>
  <c r="AW11" i="1"/>
  <c r="AW12" i="1"/>
  <c r="AW13" i="1"/>
  <c r="AW16" i="1"/>
  <c r="AW17" i="1"/>
  <c r="AW18" i="1"/>
  <c r="AW19" i="1"/>
  <c r="AW21" i="1"/>
  <c r="AW22" i="1"/>
  <c r="AW23" i="1"/>
  <c r="AW24" i="1"/>
  <c r="AW26" i="1"/>
  <c r="AW27" i="1"/>
  <c r="AW28" i="1"/>
  <c r="AW29" i="1"/>
  <c r="AW32" i="1"/>
  <c r="AW33" i="1"/>
  <c r="AW34" i="1"/>
  <c r="AW35" i="1"/>
  <c r="AW38" i="1"/>
  <c r="AW39" i="1"/>
  <c r="AW40" i="1"/>
  <c r="AW41" i="1"/>
  <c r="AW43" i="1"/>
  <c r="AW44" i="1"/>
  <c r="AW45" i="1"/>
  <c r="AW46" i="1"/>
  <c r="AW10" i="1"/>
  <c r="AV10" i="1"/>
  <c r="AU10" i="1"/>
  <c r="AT46" i="1"/>
  <c r="AT45" i="1"/>
  <c r="AT44" i="1"/>
  <c r="AT43" i="1"/>
  <c r="AT41" i="1"/>
  <c r="AT40" i="1"/>
  <c r="AT39" i="1"/>
  <c r="AT38" i="1"/>
  <c r="AT35" i="1"/>
  <c r="AT34" i="1"/>
  <c r="AT33" i="1"/>
  <c r="AT32" i="1"/>
  <c r="AT29" i="1"/>
  <c r="AT28" i="1"/>
  <c r="AT27" i="1"/>
  <c r="AT26" i="1"/>
  <c r="AT24" i="1"/>
  <c r="AT23" i="1"/>
  <c r="AT22" i="1"/>
  <c r="AT21" i="1"/>
  <c r="AT19" i="1"/>
  <c r="AT18" i="1"/>
  <c r="AT17" i="1"/>
  <c r="AT16" i="1"/>
  <c r="AT13" i="1"/>
  <c r="AT12" i="1"/>
  <c r="AT11" i="1"/>
  <c r="AT10" i="1"/>
  <c r="AW10" i="10"/>
  <c r="AW11" i="10"/>
  <c r="AW12" i="10"/>
  <c r="AW13" i="10"/>
  <c r="AW15" i="10"/>
  <c r="AW16" i="10"/>
  <c r="AW17" i="10"/>
  <c r="AW18" i="10"/>
  <c r="AW19" i="10"/>
  <c r="AW21" i="10"/>
  <c r="AW22" i="10"/>
  <c r="AV10" i="10"/>
  <c r="AV11" i="10"/>
  <c r="AV12" i="10"/>
  <c r="AV13" i="10"/>
  <c r="AV15" i="10"/>
  <c r="AV16" i="10"/>
  <c r="AV17" i="10"/>
  <c r="AV18" i="10"/>
  <c r="AV19" i="10"/>
  <c r="AV21" i="10"/>
  <c r="AV22" i="10"/>
  <c r="AU10" i="10"/>
  <c r="AU11" i="10"/>
  <c r="AU12" i="10"/>
  <c r="AU13" i="10"/>
  <c r="AU15" i="10"/>
  <c r="AU16" i="10"/>
  <c r="AU17" i="10"/>
  <c r="AU18" i="10"/>
  <c r="AU19" i="10"/>
  <c r="AU21" i="10"/>
  <c r="AU22" i="10"/>
  <c r="AW8" i="10"/>
  <c r="AV8" i="10"/>
  <c r="AU8" i="10"/>
  <c r="AT22" i="10"/>
  <c r="AT21" i="10"/>
  <c r="AT19" i="10"/>
  <c r="AT18" i="10"/>
  <c r="AT17" i="10"/>
  <c r="AT16" i="10"/>
  <c r="AT15" i="10"/>
  <c r="AT13" i="10"/>
  <c r="AT12" i="10"/>
  <c r="AT11" i="10"/>
  <c r="AT10" i="10"/>
  <c r="AT8" i="10"/>
  <c r="Y10" i="5"/>
  <c r="Y11" i="5"/>
  <c r="Z10" i="5"/>
  <c r="Z9" i="5"/>
  <c r="Y9" i="5"/>
  <c r="P10" i="13"/>
  <c r="O11" i="13"/>
  <c r="Z57" i="11"/>
  <c r="Z56" i="11"/>
  <c r="Y10" i="11"/>
  <c r="Y13" i="11"/>
  <c r="Y14" i="11"/>
  <c r="Y17" i="11"/>
  <c r="Y18" i="11"/>
  <c r="Y21" i="11"/>
  <c r="Y22" i="11"/>
  <c r="Y25" i="11"/>
  <c r="Y26" i="11"/>
  <c r="Y29" i="11"/>
  <c r="Y30" i="11"/>
  <c r="Y33" i="11"/>
  <c r="Y34" i="11"/>
  <c r="Y37" i="11"/>
  <c r="Y38" i="11"/>
  <c r="Y41" i="11"/>
  <c r="Y42" i="11"/>
  <c r="Y45" i="11"/>
  <c r="Y47" i="11"/>
  <c r="Y48" i="11"/>
  <c r="Y50" i="11"/>
  <c r="Y51" i="11"/>
  <c r="Y53" i="11"/>
  <c r="Y54" i="11"/>
  <c r="Y56" i="11"/>
  <c r="Y57" i="11"/>
  <c r="Y60" i="11"/>
  <c r="Y63" i="11"/>
  <c r="Y64" i="11"/>
  <c r="Z10" i="11"/>
  <c r="Z13" i="11"/>
  <c r="Z14" i="11"/>
  <c r="Z17" i="11"/>
  <c r="Z18" i="11"/>
  <c r="Z21" i="11"/>
  <c r="Z22" i="11"/>
  <c r="Z25" i="11"/>
  <c r="Z26" i="11"/>
  <c r="Z29" i="11"/>
  <c r="Z30" i="11"/>
  <c r="Z33" i="11"/>
  <c r="Z34" i="11"/>
  <c r="Z37" i="11"/>
  <c r="Z38" i="11"/>
  <c r="Z41" i="11"/>
  <c r="Z42" i="11"/>
  <c r="Z45" i="11"/>
  <c r="Z47" i="11"/>
  <c r="Z48" i="11"/>
  <c r="Z50" i="11"/>
  <c r="Z51" i="11"/>
  <c r="Z53" i="11"/>
  <c r="Z54" i="11"/>
  <c r="Z60" i="11"/>
  <c r="Z63" i="11"/>
  <c r="Z64" i="11"/>
  <c r="Z9" i="11"/>
  <c r="Y9" i="11"/>
  <c r="AR11" i="7"/>
  <c r="AR12" i="7"/>
  <c r="AR13" i="7"/>
  <c r="AR16" i="7"/>
  <c r="AR17" i="7"/>
  <c r="AR18" i="7"/>
  <c r="AR19" i="7"/>
  <c r="AR22" i="7"/>
  <c r="AR23" i="7"/>
  <c r="AR24" i="7"/>
  <c r="AR25" i="7"/>
  <c r="AR28" i="7"/>
  <c r="AR29" i="7"/>
  <c r="AR30" i="7"/>
  <c r="AR31" i="7"/>
  <c r="AR33" i="7"/>
  <c r="AR34" i="7"/>
  <c r="AR35" i="7"/>
  <c r="AR36" i="7"/>
  <c r="AR39" i="7"/>
  <c r="AR40" i="7"/>
  <c r="AR41" i="7"/>
  <c r="AR42" i="7"/>
  <c r="AR44" i="7"/>
  <c r="AR45" i="7"/>
  <c r="AR46" i="7"/>
  <c r="AR47" i="7"/>
  <c r="AQ11" i="7"/>
  <c r="AQ12" i="7"/>
  <c r="AQ13" i="7"/>
  <c r="AQ16" i="7"/>
  <c r="AQ17" i="7"/>
  <c r="AQ18" i="7"/>
  <c r="AQ19" i="7"/>
  <c r="AQ22" i="7"/>
  <c r="AQ23" i="7"/>
  <c r="AQ24" i="7"/>
  <c r="AQ25" i="7"/>
  <c r="AQ28" i="7"/>
  <c r="AQ29" i="7"/>
  <c r="AQ30" i="7"/>
  <c r="AQ31" i="7"/>
  <c r="AQ33" i="7"/>
  <c r="AQ34" i="7"/>
  <c r="AQ35" i="7"/>
  <c r="AQ36" i="7"/>
  <c r="AQ39" i="7"/>
  <c r="AQ40" i="7"/>
  <c r="AQ41" i="7"/>
  <c r="AQ42" i="7"/>
  <c r="AQ44" i="7"/>
  <c r="AQ45" i="7"/>
  <c r="AQ46" i="7"/>
  <c r="AQ47" i="7"/>
  <c r="AP11" i="7"/>
  <c r="AP12" i="7"/>
  <c r="AP13" i="7"/>
  <c r="AP16" i="7"/>
  <c r="AP17" i="7"/>
  <c r="AP18" i="7"/>
  <c r="AP19" i="7"/>
  <c r="AP22" i="7"/>
  <c r="AP23" i="7"/>
  <c r="AP24" i="7"/>
  <c r="AP25" i="7"/>
  <c r="AP28" i="7"/>
  <c r="AP29" i="7"/>
  <c r="AP30" i="7"/>
  <c r="AP31" i="7"/>
  <c r="AP33" i="7"/>
  <c r="AP34" i="7"/>
  <c r="AP35" i="7"/>
  <c r="AP36" i="7"/>
  <c r="AP39" i="7"/>
  <c r="AP40" i="7"/>
  <c r="AP41" i="7"/>
  <c r="AP42" i="7"/>
  <c r="AP44" i="7"/>
  <c r="AP45" i="7"/>
  <c r="AP46" i="7"/>
  <c r="AP47" i="7"/>
  <c r="AR10" i="7"/>
  <c r="AQ10" i="7"/>
  <c r="AP10" i="7"/>
  <c r="AO47" i="7"/>
  <c r="AO46" i="7"/>
  <c r="AO45" i="7"/>
  <c r="AO44" i="7"/>
  <c r="AO42" i="7"/>
  <c r="AO41" i="7"/>
  <c r="AO40" i="7"/>
  <c r="AO39" i="7"/>
  <c r="AO36" i="7"/>
  <c r="AO35" i="7"/>
  <c r="AO34" i="7"/>
  <c r="AO33" i="7"/>
  <c r="AO31" i="7"/>
  <c r="AO30" i="7"/>
  <c r="AO29" i="7"/>
  <c r="AO28" i="7"/>
  <c r="AO25" i="7"/>
  <c r="AO24" i="7"/>
  <c r="AO23" i="7"/>
  <c r="AO22" i="7"/>
  <c r="AO19" i="7"/>
  <c r="AO18" i="7"/>
  <c r="AO17" i="7"/>
  <c r="AO16" i="7"/>
  <c r="AO13" i="7"/>
  <c r="AO12" i="7"/>
  <c r="AO11" i="7"/>
  <c r="AO10" i="7"/>
  <c r="AP12" i="12"/>
  <c r="AP13" i="12"/>
  <c r="AP14" i="12"/>
  <c r="AP16" i="12"/>
  <c r="AP17" i="12"/>
  <c r="AP18" i="12"/>
  <c r="AP19" i="12"/>
  <c r="AP21" i="12"/>
  <c r="AP22" i="12"/>
  <c r="AP23" i="12"/>
  <c r="AP24" i="12"/>
  <c r="AP26" i="12"/>
  <c r="AP27" i="12"/>
  <c r="AP28" i="12"/>
  <c r="AP29" i="12"/>
  <c r="AP31" i="12"/>
  <c r="AP32" i="12"/>
  <c r="AP33" i="12"/>
  <c r="AP34" i="12"/>
  <c r="AP38" i="12"/>
  <c r="AP39" i="12"/>
  <c r="AP40" i="12"/>
  <c r="AP41" i="12"/>
  <c r="AP43" i="12"/>
  <c r="AP44" i="12"/>
  <c r="AP45" i="12"/>
  <c r="AP46" i="12"/>
  <c r="AP48" i="12"/>
  <c r="AP49" i="12"/>
  <c r="AP50" i="12"/>
  <c r="AP51" i="12"/>
  <c r="AP53" i="12"/>
  <c r="AP54" i="12"/>
  <c r="AP55" i="12"/>
  <c r="AP56" i="12"/>
  <c r="AP58" i="12"/>
  <c r="AP59" i="12"/>
  <c r="AP60" i="12"/>
  <c r="AP61" i="12"/>
  <c r="AQ12" i="12"/>
  <c r="AQ13" i="12"/>
  <c r="AQ14" i="12"/>
  <c r="AQ16" i="12"/>
  <c r="AQ17" i="12"/>
  <c r="AQ18" i="12"/>
  <c r="AQ19" i="12"/>
  <c r="AQ21" i="12"/>
  <c r="AQ22" i="12"/>
  <c r="AQ23" i="12"/>
  <c r="AQ24" i="12"/>
  <c r="AQ26" i="12"/>
  <c r="AQ27" i="12"/>
  <c r="AQ28" i="12"/>
  <c r="AQ29" i="12"/>
  <c r="AQ31" i="12"/>
  <c r="AQ32" i="12"/>
  <c r="AQ33" i="12"/>
  <c r="AQ34" i="12"/>
  <c r="AQ38" i="12"/>
  <c r="AQ39" i="12"/>
  <c r="AQ40" i="12"/>
  <c r="AQ41" i="12"/>
  <c r="AQ43" i="12"/>
  <c r="AQ44" i="12"/>
  <c r="AQ45" i="12"/>
  <c r="AQ46" i="12"/>
  <c r="AQ48" i="12"/>
  <c r="AQ49" i="12"/>
  <c r="AQ50" i="12"/>
  <c r="AQ51" i="12"/>
  <c r="AQ53" i="12"/>
  <c r="AQ54" i="12"/>
  <c r="AQ55" i="12"/>
  <c r="AQ56" i="12"/>
  <c r="AQ58" i="12"/>
  <c r="AQ59" i="12"/>
  <c r="AQ60" i="12"/>
  <c r="AQ61" i="12"/>
  <c r="AR12" i="12"/>
  <c r="AR13" i="12"/>
  <c r="AR14" i="12"/>
  <c r="AR16" i="12"/>
  <c r="AR17" i="12"/>
  <c r="AR18" i="12"/>
  <c r="AR19" i="12"/>
  <c r="AR21" i="12"/>
  <c r="AR22" i="12"/>
  <c r="AR23" i="12"/>
  <c r="AR24" i="12"/>
  <c r="AR26" i="12"/>
  <c r="AR27" i="12"/>
  <c r="AR28" i="12"/>
  <c r="AR29" i="12"/>
  <c r="AR31" i="12"/>
  <c r="AR32" i="12"/>
  <c r="AR33" i="12"/>
  <c r="AR34" i="12"/>
  <c r="AR38" i="12"/>
  <c r="AR39" i="12"/>
  <c r="AR40" i="12"/>
  <c r="AR41" i="12"/>
  <c r="AR43" i="12"/>
  <c r="AR44" i="12"/>
  <c r="AR45" i="12"/>
  <c r="AR46" i="12"/>
  <c r="AR48" i="12"/>
  <c r="AR49" i="12"/>
  <c r="AR50" i="12"/>
  <c r="AR51" i="12"/>
  <c r="AR53" i="12"/>
  <c r="AR54" i="12"/>
  <c r="AR55" i="12"/>
  <c r="AR56" i="12"/>
  <c r="AR58" i="12"/>
  <c r="AR59" i="12"/>
  <c r="AR60" i="12"/>
  <c r="AR61" i="12"/>
  <c r="AR11" i="12"/>
  <c r="AQ11" i="12"/>
  <c r="AP11" i="12"/>
  <c r="AO61" i="12"/>
  <c r="AO60" i="12"/>
  <c r="AO59" i="12"/>
  <c r="AO58" i="12"/>
  <c r="AO56" i="12"/>
  <c r="AO55" i="12"/>
  <c r="AO54" i="12"/>
  <c r="AO53" i="12"/>
  <c r="AO51" i="12"/>
  <c r="AO50" i="12"/>
  <c r="AO49" i="12"/>
  <c r="AO48" i="12"/>
  <c r="AO46" i="12"/>
  <c r="AO45" i="12"/>
  <c r="AO44" i="12"/>
  <c r="AO43" i="12"/>
  <c r="AO41" i="12"/>
  <c r="AO40" i="12"/>
  <c r="AO39" i="12"/>
  <c r="AO38" i="12"/>
  <c r="AO34" i="12"/>
  <c r="AO33" i="12"/>
  <c r="AO32" i="12"/>
  <c r="AO31" i="12"/>
  <c r="AO29" i="12"/>
  <c r="AO28" i="12"/>
  <c r="AO27" i="12"/>
  <c r="AO26" i="12"/>
  <c r="AO24" i="12"/>
  <c r="AO23" i="12"/>
  <c r="AO22" i="12"/>
  <c r="AO21" i="12"/>
  <c r="AO19" i="12"/>
  <c r="AO18" i="12"/>
  <c r="AO17" i="12"/>
  <c r="AO16" i="12"/>
  <c r="AO14" i="12"/>
  <c r="AO13" i="12"/>
  <c r="AO12" i="12"/>
  <c r="AO11" i="12"/>
  <c r="AP11" i="1"/>
  <c r="AP12" i="1"/>
  <c r="AP13" i="1"/>
  <c r="AP16" i="1"/>
  <c r="AP17" i="1"/>
  <c r="AP18" i="1"/>
  <c r="AP19" i="1"/>
  <c r="AP21" i="1"/>
  <c r="AP22" i="1"/>
  <c r="AP23" i="1"/>
  <c r="AP24" i="1"/>
  <c r="AP26" i="1"/>
  <c r="AP27" i="1"/>
  <c r="AP28" i="1"/>
  <c r="AP29" i="1"/>
  <c r="AP32" i="1"/>
  <c r="AP33" i="1"/>
  <c r="AP34" i="1"/>
  <c r="AP35" i="1"/>
  <c r="AP38" i="1"/>
  <c r="AP39" i="1"/>
  <c r="AP40" i="1"/>
  <c r="AP41" i="1"/>
  <c r="AP43" i="1"/>
  <c r="AP44" i="1"/>
  <c r="AP45" i="1"/>
  <c r="AP46" i="1"/>
  <c r="AQ11" i="1"/>
  <c r="AQ12" i="1"/>
  <c r="AQ13" i="1"/>
  <c r="AQ16" i="1"/>
  <c r="AQ17" i="1"/>
  <c r="AQ18" i="1"/>
  <c r="AQ19" i="1"/>
  <c r="AQ21" i="1"/>
  <c r="AQ22" i="1"/>
  <c r="AQ23" i="1"/>
  <c r="AQ24" i="1"/>
  <c r="AQ26" i="1"/>
  <c r="AQ27" i="1"/>
  <c r="AQ28" i="1"/>
  <c r="AQ29" i="1"/>
  <c r="AQ32" i="1"/>
  <c r="AQ33" i="1"/>
  <c r="AQ34" i="1"/>
  <c r="AQ35" i="1"/>
  <c r="AQ38" i="1"/>
  <c r="AQ39" i="1"/>
  <c r="AQ40" i="1"/>
  <c r="AQ41" i="1"/>
  <c r="AQ43" i="1"/>
  <c r="AQ44" i="1"/>
  <c r="AQ45" i="1"/>
  <c r="AQ46" i="1"/>
  <c r="AR11" i="1"/>
  <c r="AR12" i="1"/>
  <c r="AR13" i="1"/>
  <c r="AR16" i="1"/>
  <c r="AR17" i="1"/>
  <c r="AR18" i="1"/>
  <c r="AR19" i="1"/>
  <c r="AR21" i="1"/>
  <c r="AR22" i="1"/>
  <c r="AR23" i="1"/>
  <c r="AR24" i="1"/>
  <c r="AR26" i="1"/>
  <c r="AR27" i="1"/>
  <c r="AR28" i="1"/>
  <c r="AR29" i="1"/>
  <c r="AR32" i="1"/>
  <c r="AR33" i="1"/>
  <c r="AR34" i="1"/>
  <c r="AR35" i="1"/>
  <c r="AR38" i="1"/>
  <c r="AR39" i="1"/>
  <c r="AR40" i="1"/>
  <c r="AR41" i="1"/>
  <c r="AR43" i="1"/>
  <c r="AR44" i="1"/>
  <c r="AR45" i="1"/>
  <c r="AR46" i="1"/>
  <c r="AR10" i="1"/>
  <c r="AQ10" i="1"/>
  <c r="AP10" i="1"/>
  <c r="AO46" i="1"/>
  <c r="AO45" i="1"/>
  <c r="AO44" i="1"/>
  <c r="AO43" i="1"/>
  <c r="AO41" i="1"/>
  <c r="AO40" i="1"/>
  <c r="AO39" i="1"/>
  <c r="AO38" i="1"/>
  <c r="AO35" i="1"/>
  <c r="AO34" i="1"/>
  <c r="AO33" i="1"/>
  <c r="AO32" i="1"/>
  <c r="AO29" i="1"/>
  <c r="AO28" i="1"/>
  <c r="AO27" i="1"/>
  <c r="AO26" i="1"/>
  <c r="AO24" i="1"/>
  <c r="AO23" i="1"/>
  <c r="AO22" i="1"/>
  <c r="AO21" i="1"/>
  <c r="AO19" i="1"/>
  <c r="AO18" i="1"/>
  <c r="AO17" i="1"/>
  <c r="AO16" i="1"/>
  <c r="AO13" i="1"/>
  <c r="AO12" i="1"/>
  <c r="AO11" i="1"/>
  <c r="AO10" i="1"/>
  <c r="AP10" i="10"/>
  <c r="AP11" i="10"/>
  <c r="AP12" i="10"/>
  <c r="AP13" i="10"/>
  <c r="AP15" i="10"/>
  <c r="AP16" i="10"/>
  <c r="AP17" i="10"/>
  <c r="AP18" i="10"/>
  <c r="AP19" i="10"/>
  <c r="AP21" i="10"/>
  <c r="AP22" i="10"/>
  <c r="AQ10" i="10"/>
  <c r="AQ11" i="10"/>
  <c r="AQ12" i="10"/>
  <c r="AQ13" i="10"/>
  <c r="AQ15" i="10"/>
  <c r="AQ16" i="10"/>
  <c r="AQ17" i="10"/>
  <c r="AQ18" i="10"/>
  <c r="AQ19" i="10"/>
  <c r="AQ21" i="10"/>
  <c r="AQ22" i="10"/>
  <c r="AR10" i="10"/>
  <c r="AR11" i="10"/>
  <c r="AR12" i="10"/>
  <c r="AR13" i="10"/>
  <c r="AR15" i="10"/>
  <c r="AR16" i="10"/>
  <c r="AR17" i="10"/>
  <c r="AR18" i="10"/>
  <c r="AR19" i="10"/>
  <c r="AR21" i="10"/>
  <c r="AR22" i="10"/>
  <c r="AR8" i="10"/>
  <c r="AQ8" i="10"/>
  <c r="AP8" i="10"/>
  <c r="AO22" i="10"/>
  <c r="AO21" i="10"/>
  <c r="AO19" i="10"/>
  <c r="AO18" i="10"/>
  <c r="AO17" i="10"/>
  <c r="AO16" i="10"/>
  <c r="AO15" i="10"/>
  <c r="AO13" i="10"/>
  <c r="AO12" i="10"/>
  <c r="AO11" i="10"/>
  <c r="AO10" i="10"/>
  <c r="AO8" i="10"/>
  <c r="E10" i="13"/>
  <c r="Q10" i="13"/>
  <c r="V10" i="5"/>
  <c r="V11" i="5"/>
  <c r="W10" i="5"/>
  <c r="W9" i="5"/>
  <c r="V9" i="5"/>
  <c r="W57" i="11"/>
  <c r="W56" i="11"/>
  <c r="W10" i="11"/>
  <c r="W13" i="11"/>
  <c r="W14" i="11"/>
  <c r="W17" i="11"/>
  <c r="W18" i="11"/>
  <c r="W21" i="11"/>
  <c r="W22" i="11"/>
  <c r="W25" i="11"/>
  <c r="W26" i="11"/>
  <c r="W29" i="11"/>
  <c r="W30" i="11"/>
  <c r="W33" i="11"/>
  <c r="W34" i="11"/>
  <c r="W37" i="11"/>
  <c r="W38" i="11"/>
  <c r="W41" i="11"/>
  <c r="W42" i="11"/>
  <c r="W45" i="11"/>
  <c r="W47" i="11"/>
  <c r="W48" i="11"/>
  <c r="W50" i="11"/>
  <c r="W51" i="11"/>
  <c r="W53" i="11"/>
  <c r="W54" i="11"/>
  <c r="W60" i="11"/>
  <c r="W63" i="11"/>
  <c r="W64" i="11"/>
  <c r="V10" i="11"/>
  <c r="V13" i="11"/>
  <c r="V14" i="11"/>
  <c r="V17" i="11"/>
  <c r="V18" i="11"/>
  <c r="V21" i="11"/>
  <c r="V22" i="11"/>
  <c r="V25" i="11"/>
  <c r="V26" i="11"/>
  <c r="V29" i="11"/>
  <c r="V30" i="11"/>
  <c r="V33" i="11"/>
  <c r="V34" i="11"/>
  <c r="V37" i="11"/>
  <c r="V38" i="11"/>
  <c r="V41" i="11"/>
  <c r="V42" i="11"/>
  <c r="V45" i="11"/>
  <c r="V47" i="11"/>
  <c r="V48" i="11"/>
  <c r="V50" i="11"/>
  <c r="V51" i="11"/>
  <c r="V53" i="11"/>
  <c r="V54" i="11"/>
  <c r="V56" i="11"/>
  <c r="V57" i="11"/>
  <c r="V60" i="11"/>
  <c r="V63" i="11"/>
  <c r="V64" i="11"/>
  <c r="W9" i="11"/>
  <c r="V9" i="11"/>
  <c r="AK11" i="7"/>
  <c r="AK12" i="7"/>
  <c r="AK13" i="7"/>
  <c r="AK16" i="7"/>
  <c r="AK17" i="7"/>
  <c r="AK18" i="7"/>
  <c r="AK19" i="7"/>
  <c r="AK22" i="7"/>
  <c r="AK23" i="7"/>
  <c r="AK24" i="7"/>
  <c r="AK25" i="7"/>
  <c r="AK28" i="7"/>
  <c r="AK29" i="7"/>
  <c r="AK30" i="7"/>
  <c r="AK31" i="7"/>
  <c r="AK33" i="7"/>
  <c r="AK34" i="7"/>
  <c r="AK35" i="7"/>
  <c r="AK36" i="7"/>
  <c r="AK39" i="7"/>
  <c r="AK40" i="7"/>
  <c r="AK41" i="7"/>
  <c r="AK42" i="7"/>
  <c r="AK44" i="7"/>
  <c r="AK45" i="7"/>
  <c r="AK46" i="7"/>
  <c r="AK47" i="7"/>
  <c r="AL11" i="7"/>
  <c r="AL12" i="7"/>
  <c r="AL13" i="7"/>
  <c r="AL16" i="7"/>
  <c r="AL17" i="7"/>
  <c r="AL18" i="7"/>
  <c r="AL19" i="7"/>
  <c r="AL22" i="7"/>
  <c r="AL23" i="7"/>
  <c r="AL24" i="7"/>
  <c r="AL25" i="7"/>
  <c r="AL28" i="7"/>
  <c r="AL29" i="7"/>
  <c r="AL30" i="7"/>
  <c r="AL31" i="7"/>
  <c r="AL33" i="7"/>
  <c r="AL34" i="7"/>
  <c r="AL35" i="7"/>
  <c r="AL36" i="7"/>
  <c r="AL39" i="7"/>
  <c r="AL40" i="7"/>
  <c r="AL41" i="7"/>
  <c r="AL42" i="7"/>
  <c r="AL44" i="7"/>
  <c r="AL45" i="7"/>
  <c r="AL46" i="7"/>
  <c r="AL47" i="7"/>
  <c r="AM11" i="7"/>
  <c r="AM12" i="7"/>
  <c r="AM13" i="7"/>
  <c r="AM16" i="7"/>
  <c r="AM17" i="7"/>
  <c r="AM18" i="7"/>
  <c r="AM19" i="7"/>
  <c r="AM22" i="7"/>
  <c r="AM23" i="7"/>
  <c r="AM24" i="7"/>
  <c r="AM25" i="7"/>
  <c r="AM28" i="7"/>
  <c r="AM29" i="7"/>
  <c r="AM30" i="7"/>
  <c r="AM31" i="7"/>
  <c r="AM33" i="7"/>
  <c r="AM34" i="7"/>
  <c r="AM35" i="7"/>
  <c r="AM36" i="7"/>
  <c r="AM39" i="7"/>
  <c r="AM40" i="7"/>
  <c r="AM41" i="7"/>
  <c r="AM42" i="7"/>
  <c r="AM44" i="7"/>
  <c r="AM45" i="7"/>
  <c r="AM46" i="7"/>
  <c r="AM47" i="7"/>
  <c r="AM10" i="7"/>
  <c r="AL10" i="7"/>
  <c r="AK10" i="7"/>
  <c r="AJ47" i="7"/>
  <c r="AJ46" i="7"/>
  <c r="AJ45" i="7"/>
  <c r="AJ44" i="7"/>
  <c r="AJ42" i="7"/>
  <c r="AJ41" i="7"/>
  <c r="AJ40" i="7"/>
  <c r="AJ39" i="7"/>
  <c r="AJ36" i="7"/>
  <c r="AJ35" i="7"/>
  <c r="AJ34" i="7"/>
  <c r="AJ33" i="7"/>
  <c r="AJ31" i="7"/>
  <c r="AJ30" i="7"/>
  <c r="AJ29" i="7"/>
  <c r="AJ28" i="7"/>
  <c r="AJ25" i="7"/>
  <c r="AJ24" i="7"/>
  <c r="AJ23" i="7"/>
  <c r="AJ22" i="7"/>
  <c r="AJ19" i="7"/>
  <c r="AJ18" i="7"/>
  <c r="AJ17" i="7"/>
  <c r="AJ16" i="7"/>
  <c r="AJ13" i="7"/>
  <c r="AJ12" i="7"/>
  <c r="AJ11" i="7"/>
  <c r="AJ10" i="7"/>
  <c r="AM12" i="12"/>
  <c r="AM13" i="12"/>
  <c r="AM14" i="12"/>
  <c r="AM16" i="12"/>
  <c r="AM17" i="12"/>
  <c r="AM18" i="12"/>
  <c r="AM19" i="12"/>
  <c r="AM21" i="12"/>
  <c r="AM22" i="12"/>
  <c r="AM23" i="12"/>
  <c r="AM24" i="12"/>
  <c r="AM26" i="12"/>
  <c r="AM27" i="12"/>
  <c r="AM28" i="12"/>
  <c r="AM29" i="12"/>
  <c r="AM31" i="12"/>
  <c r="AM32" i="12"/>
  <c r="AM33" i="12"/>
  <c r="AM34" i="12"/>
  <c r="AM38" i="12"/>
  <c r="AM39" i="12"/>
  <c r="AM40" i="12"/>
  <c r="AM41" i="12"/>
  <c r="AM43" i="12"/>
  <c r="AM44" i="12"/>
  <c r="AM45" i="12"/>
  <c r="AM46" i="12"/>
  <c r="AM48" i="12"/>
  <c r="AM49" i="12"/>
  <c r="AM50" i="12"/>
  <c r="AM51" i="12"/>
  <c r="AM53" i="12"/>
  <c r="AM54" i="12"/>
  <c r="AM55" i="12"/>
  <c r="AM56" i="12"/>
  <c r="AM58" i="12"/>
  <c r="AM59" i="12"/>
  <c r="AM60" i="12"/>
  <c r="AM61" i="12"/>
  <c r="AL12" i="12"/>
  <c r="AL13" i="12"/>
  <c r="AL14" i="12"/>
  <c r="AL16" i="12"/>
  <c r="AL17" i="12"/>
  <c r="AL18" i="12"/>
  <c r="AL19" i="12"/>
  <c r="AL21" i="12"/>
  <c r="AL22" i="12"/>
  <c r="AL23" i="12"/>
  <c r="AL24" i="12"/>
  <c r="AL26" i="12"/>
  <c r="AL27" i="12"/>
  <c r="AL28" i="12"/>
  <c r="AL29" i="12"/>
  <c r="AL31" i="12"/>
  <c r="AL32" i="12"/>
  <c r="AL33" i="12"/>
  <c r="AL34" i="12"/>
  <c r="AL38" i="12"/>
  <c r="AL39" i="12"/>
  <c r="AL40" i="12"/>
  <c r="AL41" i="12"/>
  <c r="AL43" i="12"/>
  <c r="AL44" i="12"/>
  <c r="AL45" i="12"/>
  <c r="AL46" i="12"/>
  <c r="AL48" i="12"/>
  <c r="AL49" i="12"/>
  <c r="AL50" i="12"/>
  <c r="AL51" i="12"/>
  <c r="AL53" i="12"/>
  <c r="AL54" i="12"/>
  <c r="AL55" i="12"/>
  <c r="AL56" i="12"/>
  <c r="AL58" i="12"/>
  <c r="AL59" i="12"/>
  <c r="AL60" i="12"/>
  <c r="AL61" i="12"/>
  <c r="AK12" i="12"/>
  <c r="AK13" i="12"/>
  <c r="AK14" i="12"/>
  <c r="AK16" i="12"/>
  <c r="AK17" i="12"/>
  <c r="AK18" i="12"/>
  <c r="AK19" i="12"/>
  <c r="AK21" i="12"/>
  <c r="AK22" i="12"/>
  <c r="AK23" i="12"/>
  <c r="AK24" i="12"/>
  <c r="AK26" i="12"/>
  <c r="AK27" i="12"/>
  <c r="AK28" i="12"/>
  <c r="AK29" i="12"/>
  <c r="AK31" i="12"/>
  <c r="AK32" i="12"/>
  <c r="AK33" i="12"/>
  <c r="AK34" i="12"/>
  <c r="AK38" i="12"/>
  <c r="AK39" i="12"/>
  <c r="AK40" i="12"/>
  <c r="AK41" i="12"/>
  <c r="AK43" i="12"/>
  <c r="AK44" i="12"/>
  <c r="AK45" i="12"/>
  <c r="AK46" i="12"/>
  <c r="AK48" i="12"/>
  <c r="AK49" i="12"/>
  <c r="AK50" i="12"/>
  <c r="AK51" i="12"/>
  <c r="AK53" i="12"/>
  <c r="AK54" i="12"/>
  <c r="AK55" i="12"/>
  <c r="AK56" i="12"/>
  <c r="AK58" i="12"/>
  <c r="AK59" i="12"/>
  <c r="AK60" i="12"/>
  <c r="AK61" i="12"/>
  <c r="AM11" i="12"/>
  <c r="AL11" i="12"/>
  <c r="AK11" i="12"/>
  <c r="AJ61" i="12"/>
  <c r="AJ60" i="12"/>
  <c r="AJ59" i="12"/>
  <c r="AJ58" i="12"/>
  <c r="AJ56" i="12"/>
  <c r="AJ55" i="12"/>
  <c r="AJ54" i="12"/>
  <c r="AJ53" i="12"/>
  <c r="AJ51" i="12"/>
  <c r="AJ50" i="12"/>
  <c r="AJ49" i="12"/>
  <c r="AJ48" i="12"/>
  <c r="AJ46" i="12"/>
  <c r="AJ45" i="12"/>
  <c r="AJ44" i="12"/>
  <c r="AJ43" i="12"/>
  <c r="AJ41" i="12"/>
  <c r="AJ40" i="12"/>
  <c r="AJ39" i="12"/>
  <c r="AJ38" i="12"/>
  <c r="AJ34" i="12"/>
  <c r="AJ33" i="12"/>
  <c r="AJ32" i="12"/>
  <c r="AJ31" i="12"/>
  <c r="AJ29" i="12"/>
  <c r="AJ28" i="12"/>
  <c r="AJ27" i="12"/>
  <c r="AJ26" i="12"/>
  <c r="AJ24" i="12"/>
  <c r="AJ23" i="12"/>
  <c r="AJ22" i="12"/>
  <c r="AJ21" i="12"/>
  <c r="AJ19" i="12"/>
  <c r="AJ18" i="12"/>
  <c r="AJ17" i="12"/>
  <c r="AJ16" i="12"/>
  <c r="AJ14" i="12"/>
  <c r="AJ13" i="12"/>
  <c r="AJ12" i="12"/>
  <c r="AJ11" i="12"/>
  <c r="AK11" i="1"/>
  <c r="AK12" i="1"/>
  <c r="AK13" i="1"/>
  <c r="AK16" i="1"/>
  <c r="AK17" i="1"/>
  <c r="AK18" i="1"/>
  <c r="AK19" i="1"/>
  <c r="AK21" i="1"/>
  <c r="AK22" i="1"/>
  <c r="AK23" i="1"/>
  <c r="AK24" i="1"/>
  <c r="AK26" i="1"/>
  <c r="AK27" i="1"/>
  <c r="AK28" i="1"/>
  <c r="AK29" i="1"/>
  <c r="AK32" i="1"/>
  <c r="AK33" i="1"/>
  <c r="AK34" i="1"/>
  <c r="AK35" i="1"/>
  <c r="AK38" i="1"/>
  <c r="AK39" i="1"/>
  <c r="AK40" i="1"/>
  <c r="AK41" i="1"/>
  <c r="AK43" i="1"/>
  <c r="AK44" i="1"/>
  <c r="AK45" i="1"/>
  <c r="AK46" i="1"/>
  <c r="AL11" i="1"/>
  <c r="AL12" i="1"/>
  <c r="AL13" i="1"/>
  <c r="AL16" i="1"/>
  <c r="AL17" i="1"/>
  <c r="AL18" i="1"/>
  <c r="AL19" i="1"/>
  <c r="AL21" i="1"/>
  <c r="AL22" i="1"/>
  <c r="AL23" i="1"/>
  <c r="AL24" i="1"/>
  <c r="AL26" i="1"/>
  <c r="AL27" i="1"/>
  <c r="AL28" i="1"/>
  <c r="AL29" i="1"/>
  <c r="AL32" i="1"/>
  <c r="AL33" i="1"/>
  <c r="AL34" i="1"/>
  <c r="AL35" i="1"/>
  <c r="AL38" i="1"/>
  <c r="AL39" i="1"/>
  <c r="AL40" i="1"/>
  <c r="AL41" i="1"/>
  <c r="AL43" i="1"/>
  <c r="AL44" i="1"/>
  <c r="AL45" i="1"/>
  <c r="AL46" i="1"/>
  <c r="AM11" i="1"/>
  <c r="AM12" i="1"/>
  <c r="AM13" i="1"/>
  <c r="AM16" i="1"/>
  <c r="AM17" i="1"/>
  <c r="AM18" i="1"/>
  <c r="AM19" i="1"/>
  <c r="AM21" i="1"/>
  <c r="AM22" i="1"/>
  <c r="AM23" i="1"/>
  <c r="AM24" i="1"/>
  <c r="AM26" i="1"/>
  <c r="AM27" i="1"/>
  <c r="AM28" i="1"/>
  <c r="AM29" i="1"/>
  <c r="AM32" i="1"/>
  <c r="AM33" i="1"/>
  <c r="AM34" i="1"/>
  <c r="AM35" i="1"/>
  <c r="AM38" i="1"/>
  <c r="AM39" i="1"/>
  <c r="AM40" i="1"/>
  <c r="AM41" i="1"/>
  <c r="AM43" i="1"/>
  <c r="AM44" i="1"/>
  <c r="AM45" i="1"/>
  <c r="AM46" i="1"/>
  <c r="AM10" i="1"/>
  <c r="AL10" i="1"/>
  <c r="AK10" i="1"/>
  <c r="AJ46" i="1"/>
  <c r="AJ45" i="1"/>
  <c r="AJ44" i="1"/>
  <c r="AJ43" i="1"/>
  <c r="AJ41" i="1"/>
  <c r="AJ40" i="1"/>
  <c r="AJ39" i="1"/>
  <c r="AJ38" i="1"/>
  <c r="AJ35" i="1"/>
  <c r="AJ34" i="1"/>
  <c r="AJ33" i="1"/>
  <c r="AJ32" i="1"/>
  <c r="AJ29" i="1"/>
  <c r="AJ28" i="1"/>
  <c r="AJ27" i="1"/>
  <c r="AJ26" i="1"/>
  <c r="AJ24" i="1"/>
  <c r="AJ23" i="1"/>
  <c r="AJ22" i="1"/>
  <c r="AJ21" i="1"/>
  <c r="AJ19" i="1"/>
  <c r="AJ18" i="1"/>
  <c r="AJ17" i="1"/>
  <c r="AJ16" i="1"/>
  <c r="AJ13" i="1"/>
  <c r="AJ12" i="1"/>
  <c r="AJ11" i="1"/>
  <c r="AJ10" i="1"/>
  <c r="AM10" i="10"/>
  <c r="AM11" i="10"/>
  <c r="AM12" i="10"/>
  <c r="AM13" i="10"/>
  <c r="AM15" i="10"/>
  <c r="AM16" i="10"/>
  <c r="AM17" i="10"/>
  <c r="AM18" i="10"/>
  <c r="AM19" i="10"/>
  <c r="AM21" i="10"/>
  <c r="AM22" i="10"/>
  <c r="AL10" i="10"/>
  <c r="AL11" i="10"/>
  <c r="AL12" i="10"/>
  <c r="AL13" i="10"/>
  <c r="AL15" i="10"/>
  <c r="AL16" i="10"/>
  <c r="AL17" i="10"/>
  <c r="AL18" i="10"/>
  <c r="AL19" i="10"/>
  <c r="AL21" i="10"/>
  <c r="AL22" i="10"/>
  <c r="AK10" i="10"/>
  <c r="AK11" i="10"/>
  <c r="AK12" i="10"/>
  <c r="AK13" i="10"/>
  <c r="AK15" i="10"/>
  <c r="AK16" i="10"/>
  <c r="AK17" i="10"/>
  <c r="AK18" i="10"/>
  <c r="AK19" i="10"/>
  <c r="AK21" i="10"/>
  <c r="AK22" i="10"/>
  <c r="AM8" i="10"/>
  <c r="AL8" i="10"/>
  <c r="AK8" i="10"/>
  <c r="AJ22" i="10"/>
  <c r="AJ21" i="10"/>
  <c r="AJ19" i="10"/>
  <c r="AJ18" i="10"/>
  <c r="AJ17" i="10"/>
  <c r="AJ16" i="10"/>
  <c r="AJ15" i="10"/>
  <c r="AJ13" i="10"/>
  <c r="AJ12" i="10"/>
  <c r="AJ11" i="10"/>
  <c r="AJ10" i="10"/>
  <c r="AJ8" i="10"/>
  <c r="P9" i="13"/>
  <c r="E9" i="13"/>
  <c r="Q9" i="13"/>
  <c r="S10" i="5"/>
  <c r="S11" i="5"/>
  <c r="T10" i="5"/>
  <c r="T9" i="5"/>
  <c r="S9" i="5"/>
  <c r="T57" i="11"/>
  <c r="T10" i="11"/>
  <c r="T13" i="11"/>
  <c r="T14" i="11"/>
  <c r="T17" i="11"/>
  <c r="T18" i="11"/>
  <c r="T21" i="11"/>
  <c r="T22" i="11"/>
  <c r="T25" i="11"/>
  <c r="T26" i="11"/>
  <c r="T29" i="11"/>
  <c r="T30" i="11"/>
  <c r="T33" i="11"/>
  <c r="T34" i="11"/>
  <c r="T37" i="11"/>
  <c r="T38" i="11"/>
  <c r="T41" i="11"/>
  <c r="T42" i="11"/>
  <c r="T45" i="11"/>
  <c r="T47" i="11"/>
  <c r="T48" i="11"/>
  <c r="T50" i="11"/>
  <c r="T51" i="11"/>
  <c r="T53" i="11"/>
  <c r="T54" i="11"/>
  <c r="T60" i="11"/>
  <c r="T63" i="11"/>
  <c r="T64" i="11"/>
  <c r="S10" i="11"/>
  <c r="S13" i="11"/>
  <c r="S14" i="11"/>
  <c r="S17" i="11"/>
  <c r="S18" i="11"/>
  <c r="S21" i="11"/>
  <c r="S22" i="11"/>
  <c r="S25" i="11"/>
  <c r="S26" i="11"/>
  <c r="S29" i="11"/>
  <c r="S30" i="11"/>
  <c r="S33" i="11"/>
  <c r="S34" i="11"/>
  <c r="S37" i="11"/>
  <c r="S38" i="11"/>
  <c r="S41" i="11"/>
  <c r="S42" i="11"/>
  <c r="S45" i="11"/>
  <c r="S47" i="11"/>
  <c r="S48" i="11"/>
  <c r="S50" i="11"/>
  <c r="S51" i="11"/>
  <c r="S53" i="11"/>
  <c r="S54" i="11"/>
  <c r="S56" i="11"/>
  <c r="S57" i="11"/>
  <c r="S60" i="11"/>
  <c r="S63" i="11"/>
  <c r="S64" i="11"/>
  <c r="T9" i="11"/>
  <c r="S9" i="11"/>
  <c r="AH11" i="7"/>
  <c r="AH12" i="7"/>
  <c r="AH13" i="7"/>
  <c r="AH16" i="7"/>
  <c r="AH17" i="7"/>
  <c r="AH18" i="7"/>
  <c r="AH19" i="7"/>
  <c r="AH22" i="7"/>
  <c r="AH23" i="7"/>
  <c r="AH24" i="7"/>
  <c r="AH25" i="7"/>
  <c r="AH28" i="7"/>
  <c r="AH29" i="7"/>
  <c r="AH30" i="7"/>
  <c r="AH31" i="7"/>
  <c r="AH33" i="7"/>
  <c r="AH34" i="7"/>
  <c r="AH35" i="7"/>
  <c r="AH36" i="7"/>
  <c r="AH39" i="7"/>
  <c r="AH40" i="7"/>
  <c r="AH41" i="7"/>
  <c r="AH42" i="7"/>
  <c r="AH44" i="7"/>
  <c r="AH45" i="7"/>
  <c r="AH46" i="7"/>
  <c r="AH47" i="7"/>
  <c r="AG11" i="7"/>
  <c r="AG12" i="7"/>
  <c r="AG13" i="7"/>
  <c r="AG16" i="7"/>
  <c r="AG17" i="7"/>
  <c r="AG18" i="7"/>
  <c r="AG19" i="7"/>
  <c r="AG22" i="7"/>
  <c r="AG23" i="7"/>
  <c r="AG24" i="7"/>
  <c r="AG25" i="7"/>
  <c r="AG28" i="7"/>
  <c r="AG29" i="7"/>
  <c r="AG30" i="7"/>
  <c r="AG31" i="7"/>
  <c r="AG33" i="7"/>
  <c r="AG34" i="7"/>
  <c r="AG35" i="7"/>
  <c r="AG36" i="7"/>
  <c r="AG39" i="7"/>
  <c r="AG40" i="7"/>
  <c r="AG41" i="7"/>
  <c r="AG42" i="7"/>
  <c r="AG44" i="7"/>
  <c r="AG45" i="7"/>
  <c r="AG46" i="7"/>
  <c r="AG47" i="7"/>
  <c r="AF11" i="7"/>
  <c r="AF12" i="7"/>
  <c r="AF13" i="7"/>
  <c r="AF16" i="7"/>
  <c r="AF17" i="7"/>
  <c r="AF18" i="7"/>
  <c r="AF19" i="7"/>
  <c r="AF22" i="7"/>
  <c r="AF23" i="7"/>
  <c r="AF24" i="7"/>
  <c r="AF25" i="7"/>
  <c r="AF28" i="7"/>
  <c r="AF29" i="7"/>
  <c r="AF30" i="7"/>
  <c r="AF31" i="7"/>
  <c r="AF33" i="7"/>
  <c r="AF34" i="7"/>
  <c r="AF35" i="7"/>
  <c r="AF36" i="7"/>
  <c r="AF39" i="7"/>
  <c r="AF40" i="7"/>
  <c r="AF41" i="7"/>
  <c r="AF42" i="7"/>
  <c r="AF44" i="7"/>
  <c r="AF45" i="7"/>
  <c r="AF46" i="7"/>
  <c r="AF47" i="7"/>
  <c r="AH10" i="7"/>
  <c r="AG10" i="7"/>
  <c r="AF10" i="7"/>
  <c r="AE47" i="7"/>
  <c r="AE46" i="7"/>
  <c r="AE45" i="7"/>
  <c r="AE44" i="7"/>
  <c r="AE42" i="7"/>
  <c r="AE41" i="7"/>
  <c r="AE40" i="7"/>
  <c r="AE39" i="7"/>
  <c r="AE36" i="7"/>
  <c r="AE35" i="7"/>
  <c r="AE34" i="7"/>
  <c r="AE33" i="7"/>
  <c r="AE31" i="7"/>
  <c r="AE30" i="7"/>
  <c r="AE29" i="7"/>
  <c r="AE28" i="7"/>
  <c r="AE25" i="7"/>
  <c r="AE24" i="7"/>
  <c r="AE23" i="7"/>
  <c r="AE22" i="7"/>
  <c r="AE19" i="7"/>
  <c r="AE18" i="7"/>
  <c r="AE17" i="7"/>
  <c r="AE16" i="7"/>
  <c r="AE13" i="7"/>
  <c r="AE12" i="7"/>
  <c r="AE11" i="7"/>
  <c r="AE10" i="7"/>
  <c r="AH12" i="12"/>
  <c r="AH13" i="12"/>
  <c r="AH14" i="12"/>
  <c r="AH16" i="12"/>
  <c r="AH17" i="12"/>
  <c r="AH18" i="12"/>
  <c r="AH19" i="12"/>
  <c r="AH21" i="12"/>
  <c r="AH22" i="12"/>
  <c r="AH23" i="12"/>
  <c r="AH24" i="12"/>
  <c r="AH26" i="12"/>
  <c r="AH27" i="12"/>
  <c r="AH28" i="12"/>
  <c r="AH29" i="12"/>
  <c r="AH31" i="12"/>
  <c r="AH32" i="12"/>
  <c r="AH33" i="12"/>
  <c r="AH34" i="12"/>
  <c r="AH38" i="12"/>
  <c r="AH39" i="12"/>
  <c r="AH40" i="12"/>
  <c r="AH41" i="12"/>
  <c r="AH43" i="12"/>
  <c r="AH44" i="12"/>
  <c r="AH45" i="12"/>
  <c r="AH46" i="12"/>
  <c r="AH48" i="12"/>
  <c r="AH49" i="12"/>
  <c r="AH50" i="12"/>
  <c r="AH51" i="12"/>
  <c r="AH53" i="12"/>
  <c r="AH54" i="12"/>
  <c r="AH55" i="12"/>
  <c r="AH56" i="12"/>
  <c r="AH58" i="12"/>
  <c r="AH59" i="12"/>
  <c r="AH60" i="12"/>
  <c r="AH61" i="12"/>
  <c r="AG12" i="12"/>
  <c r="AG13" i="12"/>
  <c r="AG14" i="12"/>
  <c r="AG16" i="12"/>
  <c r="AG17" i="12"/>
  <c r="AG18" i="12"/>
  <c r="AG19" i="12"/>
  <c r="AG21" i="12"/>
  <c r="AG22" i="12"/>
  <c r="AG23" i="12"/>
  <c r="AG24" i="12"/>
  <c r="AG26" i="12"/>
  <c r="AG27" i="12"/>
  <c r="AG28" i="12"/>
  <c r="AG29" i="12"/>
  <c r="AG31" i="12"/>
  <c r="AG32" i="12"/>
  <c r="AG33" i="12"/>
  <c r="AG34" i="12"/>
  <c r="AG38" i="12"/>
  <c r="AG39" i="12"/>
  <c r="AG40" i="12"/>
  <c r="AG41" i="12"/>
  <c r="AG43" i="12"/>
  <c r="AG44" i="12"/>
  <c r="AG45" i="12"/>
  <c r="AG46" i="12"/>
  <c r="AG48" i="12"/>
  <c r="AG49" i="12"/>
  <c r="AG50" i="12"/>
  <c r="AG51" i="12"/>
  <c r="AG53" i="12"/>
  <c r="AG54" i="12"/>
  <c r="AG55" i="12"/>
  <c r="AG56" i="12"/>
  <c r="AG58" i="12"/>
  <c r="AG59" i="12"/>
  <c r="AG60" i="12"/>
  <c r="AG61" i="12"/>
  <c r="AF12" i="12"/>
  <c r="AF13" i="12"/>
  <c r="AF14" i="12"/>
  <c r="AF16" i="12"/>
  <c r="AF17" i="12"/>
  <c r="AF18" i="12"/>
  <c r="AF19" i="12"/>
  <c r="AF21" i="12"/>
  <c r="AF22" i="12"/>
  <c r="AF23" i="12"/>
  <c r="AF24" i="12"/>
  <c r="AF26" i="12"/>
  <c r="AF27" i="12"/>
  <c r="AF28" i="12"/>
  <c r="AF29" i="12"/>
  <c r="AF31" i="12"/>
  <c r="AF32" i="12"/>
  <c r="AF33" i="12"/>
  <c r="AF34" i="12"/>
  <c r="AF38" i="12"/>
  <c r="AF39" i="12"/>
  <c r="AF40" i="12"/>
  <c r="AF41" i="12"/>
  <c r="AF43" i="12"/>
  <c r="AF44" i="12"/>
  <c r="AF45" i="12"/>
  <c r="AF46" i="12"/>
  <c r="AF48" i="12"/>
  <c r="AF49" i="12"/>
  <c r="AF50" i="12"/>
  <c r="AF51" i="12"/>
  <c r="AF53" i="12"/>
  <c r="AF54" i="12"/>
  <c r="AF55" i="12"/>
  <c r="AF56" i="12"/>
  <c r="AF58" i="12"/>
  <c r="AF59" i="12"/>
  <c r="AF60" i="12"/>
  <c r="AF61" i="12"/>
  <c r="AH11" i="12"/>
  <c r="AG11" i="12"/>
  <c r="AF11" i="12"/>
  <c r="AE61" i="12"/>
  <c r="AE60" i="12"/>
  <c r="AE59" i="12"/>
  <c r="AE58" i="12"/>
  <c r="AE56" i="12"/>
  <c r="AE55" i="12"/>
  <c r="AE54" i="12"/>
  <c r="AE53" i="12"/>
  <c r="AE51" i="12"/>
  <c r="AE50" i="12"/>
  <c r="AE49" i="12"/>
  <c r="AE48" i="12"/>
  <c r="AE46" i="12"/>
  <c r="AE45" i="12"/>
  <c r="AE44" i="12"/>
  <c r="AE43" i="12"/>
  <c r="AE41" i="12"/>
  <c r="AE40" i="12"/>
  <c r="AE39" i="12"/>
  <c r="AE38" i="12"/>
  <c r="AE34" i="12"/>
  <c r="AE33" i="12"/>
  <c r="AE32" i="12"/>
  <c r="AE31" i="12"/>
  <c r="AE29" i="12"/>
  <c r="AE28" i="12"/>
  <c r="AE27" i="12"/>
  <c r="AE26" i="12"/>
  <c r="AE24" i="12"/>
  <c r="AE23" i="12"/>
  <c r="AE22" i="12"/>
  <c r="AE21" i="12"/>
  <c r="AE19" i="12"/>
  <c r="AE18" i="12"/>
  <c r="AE17" i="12"/>
  <c r="AE16" i="12"/>
  <c r="AE14" i="12"/>
  <c r="AE13" i="12"/>
  <c r="AE12" i="12"/>
  <c r="AE11" i="12"/>
  <c r="AF11" i="1"/>
  <c r="AF12" i="1"/>
  <c r="AF13" i="1"/>
  <c r="AF16" i="1"/>
  <c r="AF17" i="1"/>
  <c r="AF18" i="1"/>
  <c r="AF19" i="1"/>
  <c r="AF21" i="1"/>
  <c r="AF22" i="1"/>
  <c r="AF23" i="1"/>
  <c r="AF24" i="1"/>
  <c r="AF26" i="1"/>
  <c r="AF27" i="1"/>
  <c r="AF28" i="1"/>
  <c r="AF29" i="1"/>
  <c r="AF32" i="1"/>
  <c r="AF33" i="1"/>
  <c r="AF34" i="1"/>
  <c r="AF35" i="1"/>
  <c r="AF38" i="1"/>
  <c r="AF39" i="1"/>
  <c r="AF40" i="1"/>
  <c r="AF41" i="1"/>
  <c r="AF43" i="1"/>
  <c r="AF44" i="1"/>
  <c r="AF45" i="1"/>
  <c r="AF46" i="1"/>
  <c r="AG11" i="1"/>
  <c r="AG12" i="1"/>
  <c r="AG13" i="1"/>
  <c r="AG16" i="1"/>
  <c r="AG17" i="1"/>
  <c r="AG18" i="1"/>
  <c r="AG19" i="1"/>
  <c r="AG21" i="1"/>
  <c r="AG22" i="1"/>
  <c r="AG23" i="1"/>
  <c r="AG24" i="1"/>
  <c r="AG26" i="1"/>
  <c r="AG27" i="1"/>
  <c r="AG28" i="1"/>
  <c r="AG29" i="1"/>
  <c r="AG32" i="1"/>
  <c r="AG33" i="1"/>
  <c r="AG34" i="1"/>
  <c r="AG35" i="1"/>
  <c r="AG38" i="1"/>
  <c r="AG39" i="1"/>
  <c r="AG40" i="1"/>
  <c r="AG41" i="1"/>
  <c r="AG43" i="1"/>
  <c r="AG44" i="1"/>
  <c r="AG45" i="1"/>
  <c r="AG46" i="1"/>
  <c r="AH11" i="1"/>
  <c r="AH12" i="1"/>
  <c r="AH13" i="1"/>
  <c r="AH16" i="1"/>
  <c r="AH17" i="1"/>
  <c r="AH18" i="1"/>
  <c r="AH19" i="1"/>
  <c r="AH21" i="1"/>
  <c r="AH22" i="1"/>
  <c r="AH23" i="1"/>
  <c r="AH24" i="1"/>
  <c r="AH26" i="1"/>
  <c r="AH27" i="1"/>
  <c r="AH28" i="1"/>
  <c r="AH29" i="1"/>
  <c r="AH32" i="1"/>
  <c r="AH33" i="1"/>
  <c r="AH34" i="1"/>
  <c r="AH35" i="1"/>
  <c r="AH38" i="1"/>
  <c r="AH39" i="1"/>
  <c r="AH40" i="1"/>
  <c r="AH41" i="1"/>
  <c r="AH43" i="1"/>
  <c r="AH44" i="1"/>
  <c r="AH45" i="1"/>
  <c r="AH46" i="1"/>
  <c r="AH10" i="1"/>
  <c r="AG10" i="1"/>
  <c r="AF10" i="1"/>
  <c r="AE46" i="1"/>
  <c r="AE45" i="1"/>
  <c r="AE44" i="1"/>
  <c r="AE43" i="1"/>
  <c r="AE41" i="1"/>
  <c r="AE40" i="1"/>
  <c r="AE39" i="1"/>
  <c r="AE38" i="1"/>
  <c r="AE35" i="1"/>
  <c r="AE34" i="1"/>
  <c r="AE33" i="1"/>
  <c r="AE32" i="1"/>
  <c r="AE29" i="1"/>
  <c r="AE28" i="1"/>
  <c r="AE27" i="1"/>
  <c r="AE26" i="1"/>
  <c r="AE24" i="1"/>
  <c r="AE23" i="1"/>
  <c r="AE22" i="1"/>
  <c r="AE21" i="1"/>
  <c r="AE19" i="1"/>
  <c r="AE18" i="1"/>
  <c r="AE17" i="1"/>
  <c r="AE16" i="1"/>
  <c r="AE13" i="1"/>
  <c r="AE12" i="1"/>
  <c r="AE11" i="1"/>
  <c r="AE10" i="1"/>
  <c r="AF10" i="10"/>
  <c r="AF11" i="10"/>
  <c r="AF12" i="10"/>
  <c r="AF13" i="10"/>
  <c r="AF15" i="10"/>
  <c r="AF16" i="10"/>
  <c r="AF17" i="10"/>
  <c r="AF18" i="10"/>
  <c r="AF19" i="10"/>
  <c r="AF21" i="10"/>
  <c r="AF22" i="10"/>
  <c r="AG10" i="10"/>
  <c r="AG11" i="10"/>
  <c r="AG12" i="10"/>
  <c r="AG13" i="10"/>
  <c r="AG15" i="10"/>
  <c r="AG16" i="10"/>
  <c r="AG17" i="10"/>
  <c r="AG18" i="10"/>
  <c r="AG19" i="10"/>
  <c r="AG21" i="10"/>
  <c r="AG22" i="10"/>
  <c r="AH10" i="10"/>
  <c r="AH11" i="10"/>
  <c r="AH12" i="10"/>
  <c r="AH13" i="10"/>
  <c r="AH15" i="10"/>
  <c r="AH16" i="10"/>
  <c r="AH17" i="10"/>
  <c r="AH18" i="10"/>
  <c r="AH19" i="10"/>
  <c r="AH21" i="10"/>
  <c r="AH22" i="10"/>
  <c r="AH8" i="10"/>
  <c r="AG8" i="10"/>
  <c r="AF8" i="10"/>
  <c r="AE22" i="10"/>
  <c r="AE21" i="10"/>
  <c r="AE19" i="10"/>
  <c r="AE18" i="10"/>
  <c r="AE17" i="10"/>
  <c r="AE16" i="10"/>
  <c r="AE15" i="10"/>
  <c r="AE13" i="10"/>
  <c r="AE12" i="10"/>
  <c r="AE11" i="10"/>
  <c r="AE10" i="10"/>
  <c r="AE8" i="10"/>
  <c r="P4" i="13"/>
  <c r="E4" i="13"/>
  <c r="Q4" i="13"/>
  <c r="P5" i="13"/>
  <c r="E5" i="13"/>
  <c r="Q5" i="13"/>
  <c r="H10" i="5"/>
  <c r="H9" i="5"/>
  <c r="G10" i="5"/>
  <c r="G11" i="5"/>
  <c r="G9" i="5"/>
  <c r="H56" i="11"/>
  <c r="H57" i="11"/>
  <c r="G10" i="11"/>
  <c r="G13" i="11"/>
  <c r="G14" i="11"/>
  <c r="G17" i="11"/>
  <c r="G18" i="11"/>
  <c r="G21" i="11"/>
  <c r="G22" i="11"/>
  <c r="G25" i="11"/>
  <c r="G26" i="11"/>
  <c r="G29" i="11"/>
  <c r="G30" i="11"/>
  <c r="G33" i="11"/>
  <c r="G34" i="11"/>
  <c r="G37" i="11"/>
  <c r="G38" i="11"/>
  <c r="G41" i="11"/>
  <c r="G42" i="11"/>
  <c r="G45" i="11"/>
  <c r="G47" i="11"/>
  <c r="G48" i="11"/>
  <c r="G50" i="11"/>
  <c r="G51" i="11"/>
  <c r="G53" i="11"/>
  <c r="G54" i="11"/>
  <c r="G56" i="11"/>
  <c r="G57" i="11"/>
  <c r="G60" i="11"/>
  <c r="G63" i="11"/>
  <c r="G64" i="11"/>
  <c r="G9" i="11"/>
  <c r="H10" i="11"/>
  <c r="H13" i="11"/>
  <c r="H14" i="11"/>
  <c r="H17" i="11"/>
  <c r="H18" i="11"/>
  <c r="H21" i="11"/>
  <c r="H22" i="11"/>
  <c r="H25" i="11"/>
  <c r="H26" i="11"/>
  <c r="H29" i="11"/>
  <c r="H30" i="11"/>
  <c r="H33" i="11"/>
  <c r="H34" i="11"/>
  <c r="H37" i="11"/>
  <c r="H38" i="11"/>
  <c r="H41" i="11"/>
  <c r="H42" i="11"/>
  <c r="H45" i="11"/>
  <c r="H47" i="11"/>
  <c r="H48" i="11"/>
  <c r="H50" i="11"/>
  <c r="H51" i="11"/>
  <c r="H53" i="11"/>
  <c r="H54" i="11"/>
  <c r="H60" i="11"/>
  <c r="H63" i="11"/>
  <c r="H64" i="11"/>
  <c r="H9" i="11"/>
  <c r="N42" i="7"/>
  <c r="N11" i="7"/>
  <c r="N12" i="7"/>
  <c r="N13" i="7"/>
  <c r="N16" i="7"/>
  <c r="N17" i="7"/>
  <c r="N18" i="7"/>
  <c r="N19" i="7"/>
  <c r="N22" i="7"/>
  <c r="N23" i="7"/>
  <c r="N24" i="7"/>
  <c r="N25" i="7"/>
  <c r="N28" i="7"/>
  <c r="N29" i="7"/>
  <c r="N30" i="7"/>
  <c r="N31" i="7"/>
  <c r="N33" i="7"/>
  <c r="N34" i="7"/>
  <c r="N35" i="7"/>
  <c r="N36" i="7"/>
  <c r="N39" i="7"/>
  <c r="N40" i="7"/>
  <c r="N41" i="7"/>
  <c r="N44" i="7"/>
  <c r="N45" i="7"/>
  <c r="N46" i="7"/>
  <c r="N47" i="7"/>
  <c r="M11" i="7"/>
  <c r="M12" i="7"/>
  <c r="M13" i="7"/>
  <c r="M16" i="7"/>
  <c r="M17" i="7"/>
  <c r="M18" i="7"/>
  <c r="M19" i="7"/>
  <c r="M22" i="7"/>
  <c r="M23" i="7"/>
  <c r="M24" i="7"/>
  <c r="M25" i="7"/>
  <c r="M28" i="7"/>
  <c r="M29" i="7"/>
  <c r="M30" i="7"/>
  <c r="M31" i="7"/>
  <c r="M33" i="7"/>
  <c r="M34" i="7"/>
  <c r="M35" i="7"/>
  <c r="M36" i="7"/>
  <c r="M39" i="7"/>
  <c r="M40" i="7"/>
  <c r="M41" i="7"/>
  <c r="M42" i="7"/>
  <c r="M44" i="7"/>
  <c r="M45" i="7"/>
  <c r="M46" i="7"/>
  <c r="M47" i="7"/>
  <c r="L11" i="7"/>
  <c r="L12" i="7"/>
  <c r="L13" i="7"/>
  <c r="L16" i="7"/>
  <c r="L17" i="7"/>
  <c r="L18" i="7"/>
  <c r="L19" i="7"/>
  <c r="L22" i="7"/>
  <c r="L23" i="7"/>
  <c r="L24" i="7"/>
  <c r="L25" i="7"/>
  <c r="L28" i="7"/>
  <c r="L29" i="7"/>
  <c r="L30" i="7"/>
  <c r="L31" i="7"/>
  <c r="L33" i="7"/>
  <c r="L34" i="7"/>
  <c r="L35" i="7"/>
  <c r="L36" i="7"/>
  <c r="L39" i="7"/>
  <c r="L40" i="7"/>
  <c r="L41" i="7"/>
  <c r="L42" i="7"/>
  <c r="L44" i="7"/>
  <c r="L45" i="7"/>
  <c r="L46" i="7"/>
  <c r="L47" i="7"/>
  <c r="N10" i="7"/>
  <c r="M10" i="7"/>
  <c r="L10" i="7"/>
  <c r="K47" i="7"/>
  <c r="K46" i="7"/>
  <c r="K45" i="7"/>
  <c r="K44" i="7"/>
  <c r="K42" i="7"/>
  <c r="K41" i="7"/>
  <c r="K40" i="7"/>
  <c r="K39" i="7"/>
  <c r="K36" i="7"/>
  <c r="K35" i="7"/>
  <c r="K34" i="7"/>
  <c r="K33" i="7"/>
  <c r="K31" i="7"/>
  <c r="K30" i="7"/>
  <c r="K29" i="7"/>
  <c r="K28" i="7"/>
  <c r="K25" i="7"/>
  <c r="K24" i="7"/>
  <c r="K23" i="7"/>
  <c r="K22" i="7"/>
  <c r="K19" i="7"/>
  <c r="K18" i="7"/>
  <c r="K17" i="7"/>
  <c r="K16" i="7"/>
  <c r="K13" i="7"/>
  <c r="K12" i="7"/>
  <c r="K11" i="7"/>
  <c r="K10" i="7"/>
  <c r="K61" i="12"/>
  <c r="N12" i="12"/>
  <c r="N13" i="12"/>
  <c r="N14" i="12"/>
  <c r="N16" i="12"/>
  <c r="N17" i="12"/>
  <c r="N18" i="12"/>
  <c r="N19" i="12"/>
  <c r="N21" i="12"/>
  <c r="N22" i="12"/>
  <c r="N23" i="12"/>
  <c r="N24" i="12"/>
  <c r="N26" i="12"/>
  <c r="N27" i="12"/>
  <c r="N28" i="12"/>
  <c r="N29" i="12"/>
  <c r="N31" i="12"/>
  <c r="N32" i="12"/>
  <c r="N33" i="12"/>
  <c r="N34" i="12"/>
  <c r="N38" i="12"/>
  <c r="N39" i="12"/>
  <c r="N40" i="12"/>
  <c r="N41" i="12"/>
  <c r="N43" i="12"/>
  <c r="N44" i="12"/>
  <c r="N45" i="12"/>
  <c r="N46" i="12"/>
  <c r="N48" i="12"/>
  <c r="N49" i="12"/>
  <c r="N50" i="12"/>
  <c r="N51" i="12"/>
  <c r="N53" i="12"/>
  <c r="N54" i="12"/>
  <c r="N55" i="12"/>
  <c r="N56" i="12"/>
  <c r="N58" i="12"/>
  <c r="N59" i="12"/>
  <c r="N60" i="12"/>
  <c r="N61" i="12"/>
  <c r="M12" i="12"/>
  <c r="M13" i="12"/>
  <c r="M14" i="12"/>
  <c r="M16" i="12"/>
  <c r="M17" i="12"/>
  <c r="M18" i="12"/>
  <c r="M19" i="12"/>
  <c r="M21" i="12"/>
  <c r="M22" i="12"/>
  <c r="M23" i="12"/>
  <c r="M24" i="12"/>
  <c r="M26" i="12"/>
  <c r="M27" i="12"/>
  <c r="M28" i="12"/>
  <c r="M29" i="12"/>
  <c r="M31" i="12"/>
  <c r="M32" i="12"/>
  <c r="M33" i="12"/>
  <c r="M34" i="12"/>
  <c r="M38" i="12"/>
  <c r="M39" i="12"/>
  <c r="M40" i="12"/>
  <c r="M41" i="12"/>
  <c r="M43" i="12"/>
  <c r="M44" i="12"/>
  <c r="M45" i="12"/>
  <c r="M46" i="12"/>
  <c r="M48" i="12"/>
  <c r="M49" i="12"/>
  <c r="M50" i="12"/>
  <c r="M51" i="12"/>
  <c r="M53" i="12"/>
  <c r="M54" i="12"/>
  <c r="M55" i="12"/>
  <c r="M56" i="12"/>
  <c r="M58" i="12"/>
  <c r="M59" i="12"/>
  <c r="M60" i="12"/>
  <c r="M61" i="12"/>
  <c r="L12" i="12"/>
  <c r="L13" i="12"/>
  <c r="L14" i="12"/>
  <c r="L16" i="12"/>
  <c r="L17" i="12"/>
  <c r="L18" i="12"/>
  <c r="L19" i="12"/>
  <c r="L21" i="12"/>
  <c r="L22" i="12"/>
  <c r="L23" i="12"/>
  <c r="L24" i="12"/>
  <c r="L26" i="12"/>
  <c r="L27" i="12"/>
  <c r="L28" i="12"/>
  <c r="L29" i="12"/>
  <c r="L31" i="12"/>
  <c r="L32" i="12"/>
  <c r="L33" i="12"/>
  <c r="L34" i="12"/>
  <c r="L38" i="12"/>
  <c r="L39" i="12"/>
  <c r="L40" i="12"/>
  <c r="L41" i="12"/>
  <c r="L43" i="12"/>
  <c r="L44" i="12"/>
  <c r="L45" i="12"/>
  <c r="L46" i="12"/>
  <c r="L48" i="12"/>
  <c r="L49" i="12"/>
  <c r="L50" i="12"/>
  <c r="L51" i="12"/>
  <c r="L53" i="12"/>
  <c r="L54" i="12"/>
  <c r="L55" i="12"/>
  <c r="L56" i="12"/>
  <c r="L58" i="12"/>
  <c r="L59" i="12"/>
  <c r="L60" i="12"/>
  <c r="L61" i="12"/>
  <c r="N11" i="12"/>
  <c r="M11" i="12"/>
  <c r="L11" i="12"/>
  <c r="K11" i="12"/>
  <c r="K60" i="12"/>
  <c r="K59" i="12"/>
  <c r="K58" i="12"/>
  <c r="K56" i="12"/>
  <c r="K55" i="12"/>
  <c r="K54" i="12"/>
  <c r="K53" i="12"/>
  <c r="K51" i="12"/>
  <c r="K50" i="12"/>
  <c r="K49" i="12"/>
  <c r="K48" i="12"/>
  <c r="K46" i="12"/>
  <c r="K45" i="12"/>
  <c r="K44" i="12"/>
  <c r="K43" i="12"/>
  <c r="K41" i="12"/>
  <c r="K40" i="12"/>
  <c r="K39" i="12"/>
  <c r="K38" i="12"/>
  <c r="K34" i="12"/>
  <c r="K33" i="12"/>
  <c r="K32" i="12"/>
  <c r="K31" i="12"/>
  <c r="K29" i="12"/>
  <c r="K28" i="12"/>
  <c r="K27" i="12"/>
  <c r="K26" i="12"/>
  <c r="K24" i="12"/>
  <c r="K23" i="12"/>
  <c r="K22" i="12"/>
  <c r="K21" i="12"/>
  <c r="K19" i="12"/>
  <c r="K18" i="12"/>
  <c r="K17" i="12"/>
  <c r="K16" i="12"/>
  <c r="K14" i="12"/>
  <c r="K13" i="12"/>
  <c r="K12" i="12"/>
  <c r="N11" i="1"/>
  <c r="N12" i="1"/>
  <c r="N13" i="1"/>
  <c r="N16" i="1"/>
  <c r="N17" i="1"/>
  <c r="N18" i="1"/>
  <c r="N19" i="1"/>
  <c r="N21" i="1"/>
  <c r="N22" i="1"/>
  <c r="N23" i="1"/>
  <c r="N24" i="1"/>
  <c r="N26" i="1"/>
  <c r="N27" i="1"/>
  <c r="N28" i="1"/>
  <c r="N29" i="1"/>
  <c r="N32" i="1"/>
  <c r="N33" i="1"/>
  <c r="N34" i="1"/>
  <c r="N35" i="1"/>
  <c r="N38" i="1"/>
  <c r="N39" i="1"/>
  <c r="N40" i="1"/>
  <c r="N41" i="1"/>
  <c r="N43" i="1"/>
  <c r="N44" i="1"/>
  <c r="N45" i="1"/>
  <c r="N46" i="1"/>
  <c r="N10" i="1"/>
  <c r="M11" i="1"/>
  <c r="M12" i="1"/>
  <c r="M13" i="1"/>
  <c r="M16" i="1"/>
  <c r="M17" i="1"/>
  <c r="M18" i="1"/>
  <c r="M19" i="1"/>
  <c r="M21" i="1"/>
  <c r="M22" i="1"/>
  <c r="M23" i="1"/>
  <c r="M24" i="1"/>
  <c r="M26" i="1"/>
  <c r="M27" i="1"/>
  <c r="M28" i="1"/>
  <c r="M29" i="1"/>
  <c r="M32" i="1"/>
  <c r="M33" i="1"/>
  <c r="M34" i="1"/>
  <c r="M35" i="1"/>
  <c r="M38" i="1"/>
  <c r="M39" i="1"/>
  <c r="M40" i="1"/>
  <c r="M41" i="1"/>
  <c r="M43" i="1"/>
  <c r="M44" i="1"/>
  <c r="M45" i="1"/>
  <c r="M46" i="1"/>
  <c r="M10" i="1"/>
  <c r="L11" i="1"/>
  <c r="L12" i="1"/>
  <c r="L13" i="1"/>
  <c r="L16" i="1"/>
  <c r="L17" i="1"/>
  <c r="L18" i="1"/>
  <c r="L19" i="1"/>
  <c r="L21" i="1"/>
  <c r="L22" i="1"/>
  <c r="L23" i="1"/>
  <c r="L24" i="1"/>
  <c r="L26" i="1"/>
  <c r="L27" i="1"/>
  <c r="L28" i="1"/>
  <c r="L29" i="1"/>
  <c r="L32" i="1"/>
  <c r="L33" i="1"/>
  <c r="L34" i="1"/>
  <c r="L35" i="1"/>
  <c r="L38" i="1"/>
  <c r="L39" i="1"/>
  <c r="L40" i="1"/>
  <c r="L41" i="1"/>
  <c r="L43" i="1"/>
  <c r="L44" i="1"/>
  <c r="L45" i="1"/>
  <c r="L46" i="1"/>
  <c r="L10" i="1"/>
  <c r="K46" i="1"/>
  <c r="K45" i="1"/>
  <c r="K44" i="1"/>
  <c r="K43" i="1"/>
  <c r="K41" i="1"/>
  <c r="K40" i="1"/>
  <c r="K39" i="1"/>
  <c r="K38" i="1"/>
  <c r="K35" i="1"/>
  <c r="K34" i="1"/>
  <c r="K33" i="1"/>
  <c r="K32" i="1"/>
  <c r="K29" i="1"/>
  <c r="K28" i="1"/>
  <c r="K27" i="1"/>
  <c r="K26" i="1"/>
  <c r="K24" i="1"/>
  <c r="K23" i="1"/>
  <c r="K22" i="1"/>
  <c r="K21" i="1"/>
  <c r="K19" i="1"/>
  <c r="K18" i="1"/>
  <c r="K17" i="1"/>
  <c r="K16" i="1"/>
  <c r="K13" i="1"/>
  <c r="K12" i="1"/>
  <c r="K11" i="1"/>
  <c r="K10" i="1"/>
  <c r="N21" i="10"/>
  <c r="N22" i="10"/>
  <c r="N10" i="10"/>
  <c r="N11" i="10"/>
  <c r="N12" i="10"/>
  <c r="N13" i="10"/>
  <c r="N15" i="10"/>
  <c r="N16" i="10"/>
  <c r="N17" i="10"/>
  <c r="N18" i="10"/>
  <c r="N19" i="10"/>
  <c r="N8" i="10"/>
  <c r="M10" i="10"/>
  <c r="M11" i="10"/>
  <c r="M12" i="10"/>
  <c r="M13" i="10"/>
  <c r="M15" i="10"/>
  <c r="M16" i="10"/>
  <c r="M17" i="10"/>
  <c r="M18" i="10"/>
  <c r="M19" i="10"/>
  <c r="M21" i="10"/>
  <c r="M22" i="10"/>
  <c r="K8" i="10"/>
  <c r="M8" i="10"/>
  <c r="L10" i="10"/>
  <c r="L11" i="10"/>
  <c r="L12" i="10"/>
  <c r="L13" i="10"/>
  <c r="L15" i="10"/>
  <c r="L16" i="10"/>
  <c r="L17" i="10"/>
  <c r="L18" i="10"/>
  <c r="L19" i="10"/>
  <c r="L21" i="10"/>
  <c r="L22" i="10"/>
  <c r="L8" i="10"/>
  <c r="K22" i="10"/>
  <c r="K21" i="10"/>
  <c r="K19" i="10"/>
  <c r="K18" i="10"/>
  <c r="K17" i="10"/>
  <c r="K16" i="10"/>
  <c r="K15" i="10"/>
  <c r="K13" i="10"/>
  <c r="K12" i="10"/>
  <c r="K11" i="10"/>
  <c r="K10" i="10"/>
  <c r="P17" i="13"/>
  <c r="E17" i="13"/>
  <c r="Q17" i="13"/>
  <c r="P11" i="13"/>
  <c r="E11" i="13"/>
  <c r="Q11" i="13"/>
  <c r="P12" i="13"/>
  <c r="E12" i="13"/>
  <c r="Q12" i="13"/>
  <c r="P13" i="13"/>
  <c r="E13" i="13"/>
  <c r="Q13" i="13"/>
  <c r="P14" i="13"/>
  <c r="E14" i="13"/>
  <c r="Q14" i="13"/>
  <c r="P15" i="13"/>
  <c r="E15" i="13"/>
  <c r="Q15" i="13"/>
  <c r="P16" i="13"/>
  <c r="E16" i="13"/>
  <c r="Q16" i="13"/>
  <c r="P6" i="13"/>
  <c r="E6" i="13"/>
  <c r="Q6" i="13"/>
  <c r="P7" i="13"/>
  <c r="E7" i="13"/>
  <c r="Q7" i="13"/>
  <c r="P8" i="13"/>
  <c r="E8" i="13"/>
  <c r="Q8" i="13"/>
  <c r="J17" i="13"/>
  <c r="J16" i="13"/>
  <c r="J15" i="13"/>
  <c r="J14" i="13"/>
  <c r="J13" i="13"/>
  <c r="J12" i="13"/>
  <c r="J11" i="13"/>
  <c r="J10" i="13"/>
  <c r="J9" i="13"/>
  <c r="J8" i="13"/>
  <c r="J7" i="13"/>
  <c r="J6" i="13"/>
  <c r="J5" i="13"/>
  <c r="J4" i="13"/>
  <c r="I17" i="13"/>
  <c r="I16" i="13"/>
  <c r="I15" i="13"/>
  <c r="I14" i="13"/>
  <c r="I13" i="13"/>
  <c r="I12" i="13"/>
  <c r="I11" i="13"/>
  <c r="I10" i="13"/>
  <c r="I9" i="13"/>
  <c r="I8" i="13"/>
  <c r="I7" i="13"/>
  <c r="I6" i="13"/>
  <c r="I5" i="13"/>
  <c r="H17" i="13"/>
  <c r="H16" i="13"/>
  <c r="H15" i="13"/>
  <c r="H14" i="13"/>
  <c r="H13" i="13"/>
  <c r="H12" i="13"/>
  <c r="H11" i="13"/>
  <c r="H10" i="13"/>
  <c r="H9" i="13"/>
  <c r="H8" i="13"/>
  <c r="H7" i="13"/>
  <c r="H6" i="13"/>
  <c r="H5" i="13"/>
  <c r="G17" i="13"/>
  <c r="G16" i="13"/>
  <c r="G15" i="13"/>
  <c r="G14" i="13"/>
  <c r="G13" i="13"/>
  <c r="G12" i="13"/>
  <c r="G11" i="13"/>
  <c r="G10" i="13"/>
  <c r="G9" i="13"/>
  <c r="G8" i="13"/>
  <c r="G7" i="13"/>
  <c r="G6" i="13"/>
  <c r="G5" i="13"/>
  <c r="I4" i="13"/>
  <c r="H4" i="13"/>
  <c r="G4" i="13"/>
  <c r="AP11" i="5"/>
  <c r="AP10" i="5"/>
  <c r="AP9" i="5"/>
  <c r="AM11" i="5"/>
  <c r="AM10" i="5"/>
  <c r="AM9" i="5"/>
  <c r="AJ11" i="5"/>
  <c r="AJ10" i="5"/>
  <c r="AJ9" i="5"/>
  <c r="AG11" i="5"/>
  <c r="AG10" i="5"/>
  <c r="AG9" i="5"/>
  <c r="AD11" i="5"/>
  <c r="AD10" i="5"/>
  <c r="AD9" i="5"/>
  <c r="O11" i="5"/>
  <c r="O10" i="5"/>
  <c r="O9" i="5"/>
  <c r="L11" i="5"/>
  <c r="L10" i="5"/>
  <c r="L9" i="5"/>
  <c r="I11" i="5"/>
  <c r="I10" i="5"/>
  <c r="I9" i="5"/>
  <c r="C9" i="5"/>
  <c r="J11" i="5"/>
  <c r="O17" i="13"/>
  <c r="O12" i="13"/>
  <c r="O16" i="13"/>
  <c r="O15" i="13"/>
  <c r="O10" i="13"/>
  <c r="O14" i="13"/>
  <c r="O9" i="13"/>
  <c r="O13" i="13"/>
  <c r="O5" i="13"/>
  <c r="O4" i="13"/>
  <c r="O6" i="13"/>
  <c r="O7" i="13"/>
  <c r="O8" i="13"/>
  <c r="BV22" i="10"/>
  <c r="N17" i="13"/>
  <c r="BV21" i="10"/>
  <c r="M17" i="13"/>
  <c r="BQ22" i="10"/>
  <c r="N16" i="13"/>
  <c r="BQ21" i="10"/>
  <c r="M16" i="13"/>
  <c r="BL22" i="10"/>
  <c r="N15" i="13"/>
  <c r="BL21" i="10"/>
  <c r="M15" i="13"/>
  <c r="BG22" i="10"/>
  <c r="N14" i="13"/>
  <c r="BG21" i="10"/>
  <c r="M14" i="13"/>
  <c r="BB22" i="10"/>
  <c r="N13" i="13"/>
  <c r="BB21" i="10"/>
  <c r="M13" i="13"/>
  <c r="N12" i="13"/>
  <c r="M12" i="13"/>
  <c r="N11" i="13"/>
  <c r="M11" i="13"/>
  <c r="N10" i="13"/>
  <c r="M10" i="13"/>
  <c r="N9" i="13"/>
  <c r="M9" i="13"/>
  <c r="AC22" i="10"/>
  <c r="N8" i="13"/>
  <c r="AC21" i="10"/>
  <c r="M8" i="13"/>
  <c r="X22" i="10"/>
  <c r="N7" i="13"/>
  <c r="X21" i="10"/>
  <c r="M7" i="13"/>
  <c r="S22" i="10"/>
  <c r="N6" i="13"/>
  <c r="S21" i="10"/>
  <c r="M6" i="13"/>
  <c r="N5" i="13"/>
  <c r="M5" i="13"/>
  <c r="L17" i="13"/>
  <c r="L16" i="13"/>
  <c r="L15" i="13"/>
  <c r="L14" i="13"/>
  <c r="L13" i="13"/>
  <c r="L12" i="13"/>
  <c r="L11" i="13"/>
  <c r="L10" i="13"/>
  <c r="L9" i="13"/>
  <c r="L8" i="13"/>
  <c r="L7" i="13"/>
  <c r="L6" i="13"/>
  <c r="L5" i="13"/>
  <c r="K17" i="13"/>
  <c r="K16" i="13"/>
  <c r="K15" i="13"/>
  <c r="K14" i="13"/>
  <c r="K13" i="13"/>
  <c r="K12" i="13"/>
  <c r="K11" i="13"/>
  <c r="K10" i="13"/>
  <c r="K9" i="13"/>
  <c r="K8" i="13"/>
  <c r="K7" i="13"/>
  <c r="K6" i="13"/>
  <c r="K5" i="13"/>
  <c r="BV12" i="12"/>
  <c r="BV22" i="12"/>
  <c r="BV17" i="12"/>
  <c r="BV27" i="12"/>
  <c r="BQ12" i="12"/>
  <c r="BQ22" i="12"/>
  <c r="BQ17" i="12"/>
  <c r="BQ27" i="12"/>
  <c r="BL12" i="12"/>
  <c r="BL22" i="12"/>
  <c r="BL17" i="12"/>
  <c r="BL27" i="12"/>
  <c r="BG12" i="12"/>
  <c r="BG22" i="12"/>
  <c r="BG17" i="12"/>
  <c r="BG27" i="12"/>
  <c r="BB12" i="12"/>
  <c r="BB22" i="12"/>
  <c r="BB17" i="12"/>
  <c r="BB27" i="12"/>
  <c r="AC12" i="12"/>
  <c r="AC22" i="12"/>
  <c r="AC17" i="12"/>
  <c r="AC27" i="12"/>
  <c r="X12" i="12"/>
  <c r="X22" i="12"/>
  <c r="X17" i="12"/>
  <c r="X27" i="12"/>
  <c r="S12" i="12"/>
  <c r="S22" i="12"/>
  <c r="S17" i="12"/>
  <c r="S27" i="12"/>
  <c r="I22" i="10"/>
  <c r="N4" i="13"/>
  <c r="I21" i="10"/>
  <c r="M4" i="13"/>
  <c r="L4" i="13"/>
  <c r="K4" i="13"/>
  <c r="I12" i="12"/>
  <c r="I22" i="12"/>
  <c r="I17" i="12"/>
  <c r="BV11" i="10"/>
  <c r="F17" i="13"/>
  <c r="BQ11" i="10"/>
  <c r="F16" i="13"/>
  <c r="BL11" i="10"/>
  <c r="F15" i="13"/>
  <c r="BG11" i="10"/>
  <c r="F14" i="13"/>
  <c r="BB11" i="10"/>
  <c r="F13" i="13"/>
  <c r="F12" i="13"/>
  <c r="F11" i="13"/>
  <c r="F10" i="13"/>
  <c r="F9" i="13"/>
  <c r="AC11" i="10"/>
  <c r="F8" i="13"/>
  <c r="X11" i="10"/>
  <c r="F7" i="13"/>
  <c r="S11" i="10"/>
  <c r="F6" i="13"/>
  <c r="F5" i="13"/>
  <c r="I11" i="10"/>
  <c r="F4" i="13"/>
  <c r="BV10" i="10"/>
  <c r="BQ10" i="10"/>
  <c r="BL10" i="10"/>
  <c r="BG10" i="10"/>
  <c r="BB10" i="10"/>
  <c r="AC10" i="10"/>
  <c r="X10" i="10"/>
  <c r="S10" i="10"/>
  <c r="I10" i="10"/>
  <c r="BS10" i="10"/>
  <c r="D17" i="13"/>
  <c r="BN10" i="10"/>
  <c r="D16" i="13"/>
  <c r="BI10" i="10"/>
  <c r="D15" i="13"/>
  <c r="BD10" i="10"/>
  <c r="D14" i="13"/>
  <c r="AY10" i="10"/>
  <c r="D13" i="13"/>
  <c r="D12" i="13"/>
  <c r="D11" i="13"/>
  <c r="D10" i="13"/>
  <c r="D9" i="13"/>
  <c r="Z10" i="10"/>
  <c r="D8" i="13"/>
  <c r="U10" i="10"/>
  <c r="D7" i="13"/>
  <c r="P10" i="10"/>
  <c r="D6" i="13"/>
  <c r="D5" i="13"/>
  <c r="F10" i="10"/>
  <c r="D4" i="13"/>
  <c r="C17" i="13"/>
  <c r="C16" i="13"/>
  <c r="C15" i="13"/>
  <c r="C14" i="13"/>
  <c r="C13" i="13"/>
  <c r="C12" i="13"/>
  <c r="C11" i="13"/>
  <c r="C10" i="13"/>
  <c r="C9" i="13"/>
  <c r="C8" i="13"/>
  <c r="C7" i="13"/>
  <c r="C6" i="13"/>
  <c r="C5" i="13"/>
  <c r="C4" i="13"/>
  <c r="B10" i="5"/>
  <c r="AQ10" i="5"/>
  <c r="B11" i="5"/>
  <c r="AQ11" i="5"/>
  <c r="AR10" i="5"/>
  <c r="AR9" i="5"/>
  <c r="AQ9" i="5"/>
  <c r="AQ10" i="11"/>
  <c r="AQ13" i="11"/>
  <c r="AQ14" i="11"/>
  <c r="AQ17" i="11"/>
  <c r="AQ18" i="11"/>
  <c r="AQ21" i="11"/>
  <c r="AQ22" i="11"/>
  <c r="AQ25" i="11"/>
  <c r="AQ26" i="11"/>
  <c r="AQ29" i="11"/>
  <c r="AQ30" i="11"/>
  <c r="AQ33" i="11"/>
  <c r="AQ34" i="11"/>
  <c r="AQ37" i="11"/>
  <c r="AQ38" i="11"/>
  <c r="AQ41" i="11"/>
  <c r="AQ42" i="11"/>
  <c r="AQ45" i="11"/>
  <c r="AQ47" i="11"/>
  <c r="AQ48" i="11"/>
  <c r="AQ50" i="11"/>
  <c r="AQ51" i="11"/>
  <c r="AQ53" i="11"/>
  <c r="AQ54" i="11"/>
  <c r="AQ56" i="11"/>
  <c r="AQ57" i="11"/>
  <c r="AQ60" i="11"/>
  <c r="AQ63" i="11"/>
  <c r="AQ64" i="11"/>
  <c r="AR10" i="11"/>
  <c r="AR13" i="11"/>
  <c r="AR14" i="11"/>
  <c r="AR17" i="11"/>
  <c r="AR18" i="11"/>
  <c r="AR21" i="11"/>
  <c r="AR22" i="11"/>
  <c r="AR25" i="11"/>
  <c r="AR26" i="11"/>
  <c r="AR29" i="11"/>
  <c r="AR30" i="11"/>
  <c r="AR33" i="11"/>
  <c r="AR34" i="11"/>
  <c r="AR37" i="11"/>
  <c r="AR38" i="11"/>
  <c r="AR41" i="11"/>
  <c r="AR42" i="11"/>
  <c r="AR45" i="11"/>
  <c r="AR47" i="11"/>
  <c r="AR48" i="11"/>
  <c r="AR50" i="11"/>
  <c r="AR51" i="11"/>
  <c r="AR53" i="11"/>
  <c r="AR54" i="11"/>
  <c r="AR60" i="11"/>
  <c r="AR63" i="11"/>
  <c r="AR64" i="11"/>
  <c r="AR9" i="11"/>
  <c r="AQ9" i="11"/>
  <c r="AO64" i="11"/>
  <c r="AO63" i="11"/>
  <c r="AO60" i="11"/>
  <c r="AO54" i="11"/>
  <c r="AO53" i="11"/>
  <c r="AO51" i="11"/>
  <c r="AO50" i="11"/>
  <c r="AO48" i="11"/>
  <c r="AO47" i="11"/>
  <c r="AO45" i="11"/>
  <c r="AO42" i="11"/>
  <c r="AO41" i="11"/>
  <c r="AO38" i="11"/>
  <c r="AO37" i="11"/>
  <c r="AO34" i="11"/>
  <c r="AO33" i="11"/>
  <c r="AO30" i="11"/>
  <c r="AO29" i="11"/>
  <c r="AO26" i="11"/>
  <c r="AO25" i="11"/>
  <c r="AO22" i="11"/>
  <c r="AO21" i="11"/>
  <c r="AO18" i="11"/>
  <c r="AO17" i="11"/>
  <c r="AO14" i="11"/>
  <c r="AO13" i="11"/>
  <c r="AO10" i="11"/>
  <c r="AO9" i="11"/>
  <c r="BT11" i="7"/>
  <c r="BT12" i="7"/>
  <c r="BT13" i="7"/>
  <c r="BT16" i="7"/>
  <c r="BT17" i="7"/>
  <c r="BT18" i="7"/>
  <c r="BT19" i="7"/>
  <c r="BT22" i="7"/>
  <c r="BT23" i="7"/>
  <c r="BT24" i="7"/>
  <c r="BT25" i="7"/>
  <c r="BT28" i="7"/>
  <c r="BT29" i="7"/>
  <c r="BT30" i="7"/>
  <c r="BT31" i="7"/>
  <c r="BT33" i="7"/>
  <c r="BT34" i="7"/>
  <c r="BT35" i="7"/>
  <c r="BT36" i="7"/>
  <c r="BT39" i="7"/>
  <c r="BT40" i="7"/>
  <c r="BT41" i="7"/>
  <c r="BT42" i="7"/>
  <c r="BT44" i="7"/>
  <c r="BT45" i="7"/>
  <c r="BT46" i="7"/>
  <c r="BT47" i="7"/>
  <c r="BS11" i="7"/>
  <c r="BU11" i="7"/>
  <c r="BS12" i="7"/>
  <c r="BU12" i="7"/>
  <c r="BS13" i="7"/>
  <c r="BU13" i="7"/>
  <c r="BS16" i="7"/>
  <c r="BU16" i="7"/>
  <c r="BS17" i="7"/>
  <c r="BU17" i="7"/>
  <c r="BS18" i="7"/>
  <c r="BU18" i="7"/>
  <c r="BS19" i="7"/>
  <c r="BU19" i="7"/>
  <c r="BS22" i="7"/>
  <c r="BU22" i="7"/>
  <c r="BS23" i="7"/>
  <c r="BU23" i="7"/>
  <c r="BS24" i="7"/>
  <c r="BU24" i="7"/>
  <c r="BS25" i="7"/>
  <c r="BU25" i="7"/>
  <c r="BS28" i="7"/>
  <c r="BU28" i="7"/>
  <c r="BS29" i="7"/>
  <c r="BU29" i="7"/>
  <c r="BS30" i="7"/>
  <c r="BU30" i="7"/>
  <c r="BS31" i="7"/>
  <c r="BU31" i="7"/>
  <c r="BS33" i="7"/>
  <c r="BU33" i="7"/>
  <c r="BS34" i="7"/>
  <c r="BU34" i="7"/>
  <c r="BS35" i="7"/>
  <c r="BU35" i="7"/>
  <c r="BS36" i="7"/>
  <c r="BU36" i="7"/>
  <c r="BS39" i="7"/>
  <c r="BU39" i="7"/>
  <c r="BS40" i="7"/>
  <c r="BU40" i="7"/>
  <c r="BS41" i="7"/>
  <c r="BU41" i="7"/>
  <c r="BS42" i="7"/>
  <c r="BU42" i="7"/>
  <c r="BS44" i="7"/>
  <c r="BU44" i="7"/>
  <c r="BS45" i="7"/>
  <c r="BU45" i="7"/>
  <c r="BS46" i="7"/>
  <c r="BU46" i="7"/>
  <c r="BS47" i="7"/>
  <c r="BU47" i="7"/>
  <c r="BV11" i="7"/>
  <c r="BV12" i="7"/>
  <c r="BV13" i="7"/>
  <c r="BV16" i="7"/>
  <c r="BV17" i="7"/>
  <c r="BV18" i="7"/>
  <c r="BV19" i="7"/>
  <c r="BV22" i="7"/>
  <c r="BV23" i="7"/>
  <c r="BV24" i="7"/>
  <c r="BV25" i="7"/>
  <c r="BV28" i="7"/>
  <c r="BV29" i="7"/>
  <c r="BV30" i="7"/>
  <c r="BV31" i="7"/>
  <c r="BV33" i="7"/>
  <c r="BV34" i="7"/>
  <c r="BV35" i="7"/>
  <c r="BV36" i="7"/>
  <c r="BV39" i="7"/>
  <c r="BV40" i="7"/>
  <c r="BV41" i="7"/>
  <c r="BV42" i="7"/>
  <c r="BV44" i="7"/>
  <c r="BV45" i="7"/>
  <c r="BV46" i="7"/>
  <c r="BV47" i="7"/>
  <c r="BV10" i="7"/>
  <c r="BS10" i="7"/>
  <c r="BU10" i="7"/>
  <c r="BT10" i="7"/>
  <c r="BT12" i="12"/>
  <c r="BT13" i="12"/>
  <c r="BT14" i="12"/>
  <c r="BT16" i="12"/>
  <c r="BT17" i="12"/>
  <c r="BT18" i="12"/>
  <c r="BT19" i="12"/>
  <c r="BT21" i="12"/>
  <c r="BT22" i="12"/>
  <c r="BT23" i="12"/>
  <c r="BT24" i="12"/>
  <c r="BT26" i="12"/>
  <c r="BT27" i="12"/>
  <c r="BT28" i="12"/>
  <c r="BT29" i="12"/>
  <c r="BT31" i="12"/>
  <c r="BT32" i="12"/>
  <c r="BT33" i="12"/>
  <c r="BT34" i="12"/>
  <c r="BT38" i="12"/>
  <c r="BT39" i="12"/>
  <c r="BT40" i="12"/>
  <c r="BT41" i="12"/>
  <c r="BT43" i="12"/>
  <c r="BT44" i="12"/>
  <c r="BT45" i="12"/>
  <c r="BT46" i="12"/>
  <c r="BT48" i="12"/>
  <c r="BT49" i="12"/>
  <c r="BT50" i="12"/>
  <c r="BT51" i="12"/>
  <c r="BT53" i="12"/>
  <c r="BT54" i="12"/>
  <c r="BT55" i="12"/>
  <c r="BT56" i="12"/>
  <c r="BT58" i="12"/>
  <c r="BT59" i="12"/>
  <c r="BT60" i="12"/>
  <c r="BT61" i="12"/>
  <c r="BS12" i="12"/>
  <c r="BU12" i="12"/>
  <c r="BS13" i="12"/>
  <c r="BU13" i="12"/>
  <c r="BS14" i="12"/>
  <c r="BU14" i="12"/>
  <c r="BS16" i="12"/>
  <c r="BU16" i="12"/>
  <c r="BS17" i="12"/>
  <c r="BU17" i="12"/>
  <c r="BS18" i="12"/>
  <c r="BU18" i="12"/>
  <c r="BS19" i="12"/>
  <c r="BU19" i="12"/>
  <c r="BS21" i="12"/>
  <c r="BU21" i="12"/>
  <c r="BS22" i="12"/>
  <c r="BU22" i="12"/>
  <c r="BS23" i="12"/>
  <c r="BU23" i="12"/>
  <c r="BS24" i="12"/>
  <c r="BU24" i="12"/>
  <c r="BS26" i="12"/>
  <c r="BU26" i="12"/>
  <c r="BS27" i="12"/>
  <c r="BU27" i="12"/>
  <c r="BS28" i="12"/>
  <c r="BU28" i="12"/>
  <c r="BS29" i="12"/>
  <c r="BU29" i="12"/>
  <c r="BS31" i="12"/>
  <c r="BU31" i="12"/>
  <c r="BS32" i="12"/>
  <c r="BU32" i="12"/>
  <c r="BS33" i="12"/>
  <c r="BU33" i="12"/>
  <c r="BS34" i="12"/>
  <c r="BU34" i="12"/>
  <c r="BS38" i="12"/>
  <c r="BU38" i="12"/>
  <c r="BS39" i="12"/>
  <c r="BU39" i="12"/>
  <c r="BS40" i="12"/>
  <c r="BU40" i="12"/>
  <c r="BS41" i="12"/>
  <c r="BU41" i="12"/>
  <c r="BS43" i="12"/>
  <c r="BU43" i="12"/>
  <c r="BS44" i="12"/>
  <c r="BU44" i="12"/>
  <c r="BS45" i="12"/>
  <c r="BU45" i="12"/>
  <c r="BS46" i="12"/>
  <c r="BU46" i="12"/>
  <c r="BS48" i="12"/>
  <c r="BU48" i="12"/>
  <c r="BS49" i="12"/>
  <c r="BU49" i="12"/>
  <c r="BS50" i="12"/>
  <c r="BU50" i="12"/>
  <c r="BS51" i="12"/>
  <c r="BU51" i="12"/>
  <c r="BS53" i="12"/>
  <c r="BU53" i="12"/>
  <c r="BS54" i="12"/>
  <c r="BU54" i="12"/>
  <c r="BS55" i="12"/>
  <c r="BU55" i="12"/>
  <c r="BS56" i="12"/>
  <c r="BU56" i="12"/>
  <c r="BS58" i="12"/>
  <c r="BU58" i="12"/>
  <c r="BS59" i="12"/>
  <c r="BU59" i="12"/>
  <c r="BS60" i="12"/>
  <c r="BU60" i="12"/>
  <c r="BS61" i="12"/>
  <c r="BU61" i="12"/>
  <c r="BV13" i="12"/>
  <c r="BV14" i="12"/>
  <c r="BV16" i="12"/>
  <c r="BV18" i="12"/>
  <c r="BV19" i="12"/>
  <c r="BV21" i="12"/>
  <c r="BV23" i="12"/>
  <c r="BV24" i="12"/>
  <c r="BV26" i="12"/>
  <c r="BV28" i="12"/>
  <c r="BV29" i="12"/>
  <c r="BV31" i="12"/>
  <c r="BV32" i="12"/>
  <c r="BV33" i="12"/>
  <c r="BV34" i="12"/>
  <c r="BV38" i="12"/>
  <c r="BV39" i="12"/>
  <c r="BV40" i="12"/>
  <c r="BV41" i="12"/>
  <c r="BV43" i="12"/>
  <c r="BV44" i="12"/>
  <c r="BV45" i="12"/>
  <c r="BV46" i="12"/>
  <c r="BV48" i="12"/>
  <c r="BV49" i="12"/>
  <c r="BV50" i="12"/>
  <c r="BV51" i="12"/>
  <c r="BV53" i="12"/>
  <c r="BV54" i="12"/>
  <c r="BV55" i="12"/>
  <c r="BV56" i="12"/>
  <c r="BV58" i="12"/>
  <c r="BV59" i="12"/>
  <c r="BV60" i="12"/>
  <c r="BV61" i="12"/>
  <c r="BV11" i="12"/>
  <c r="BS11" i="12"/>
  <c r="BU11" i="12"/>
  <c r="BT11" i="12"/>
  <c r="BT11" i="1"/>
  <c r="BT12" i="1"/>
  <c r="BT13" i="1"/>
  <c r="BT16" i="1"/>
  <c r="BT17" i="1"/>
  <c r="BT18" i="1"/>
  <c r="BT19" i="1"/>
  <c r="BT21" i="1"/>
  <c r="BT22" i="1"/>
  <c r="BT23" i="1"/>
  <c r="BT24" i="1"/>
  <c r="BT26" i="1"/>
  <c r="BT27" i="1"/>
  <c r="BT28" i="1"/>
  <c r="BT29" i="1"/>
  <c r="BT32" i="1"/>
  <c r="BT33" i="1"/>
  <c r="BT34" i="1"/>
  <c r="BT35" i="1"/>
  <c r="BT38" i="1"/>
  <c r="BT39" i="1"/>
  <c r="BT40" i="1"/>
  <c r="BT41" i="1"/>
  <c r="BT43" i="1"/>
  <c r="BT44" i="1"/>
  <c r="BT45" i="1"/>
  <c r="BT46" i="1"/>
  <c r="BS11" i="1"/>
  <c r="BU11" i="1"/>
  <c r="BS12" i="1"/>
  <c r="BU12" i="1"/>
  <c r="BS13" i="1"/>
  <c r="BU13" i="1"/>
  <c r="BS16" i="1"/>
  <c r="BU16" i="1"/>
  <c r="BS17" i="1"/>
  <c r="BU17" i="1"/>
  <c r="BS18" i="1"/>
  <c r="BU18" i="1"/>
  <c r="BS19" i="1"/>
  <c r="BU19" i="1"/>
  <c r="BS21" i="1"/>
  <c r="BU21" i="1"/>
  <c r="BS22" i="1"/>
  <c r="BU22" i="1"/>
  <c r="BS23" i="1"/>
  <c r="BU23" i="1"/>
  <c r="BS24" i="1"/>
  <c r="BU24" i="1"/>
  <c r="BS26" i="1"/>
  <c r="BU26" i="1"/>
  <c r="BS27" i="1"/>
  <c r="BU27" i="1"/>
  <c r="BS28" i="1"/>
  <c r="BU28" i="1"/>
  <c r="BS29" i="1"/>
  <c r="BU29" i="1"/>
  <c r="BS32" i="1"/>
  <c r="BU32" i="1"/>
  <c r="BS33" i="1"/>
  <c r="BU33" i="1"/>
  <c r="BS34" i="1"/>
  <c r="BU34" i="1"/>
  <c r="BS35" i="1"/>
  <c r="BU35" i="1"/>
  <c r="BS38" i="1"/>
  <c r="BU38" i="1"/>
  <c r="BS39" i="1"/>
  <c r="BU39" i="1"/>
  <c r="BS40" i="1"/>
  <c r="BU40" i="1"/>
  <c r="BS41" i="1"/>
  <c r="BU41" i="1"/>
  <c r="BS43" i="1"/>
  <c r="BU43" i="1"/>
  <c r="BS44" i="1"/>
  <c r="BU44" i="1"/>
  <c r="BS45" i="1"/>
  <c r="BU45" i="1"/>
  <c r="BS46" i="1"/>
  <c r="BU46" i="1"/>
  <c r="BV11" i="1"/>
  <c r="BV12" i="1"/>
  <c r="BV13" i="1"/>
  <c r="BV16" i="1"/>
  <c r="BV17" i="1"/>
  <c r="BV18" i="1"/>
  <c r="BV19" i="1"/>
  <c r="BV21" i="1"/>
  <c r="BV22" i="1"/>
  <c r="BV23" i="1"/>
  <c r="BV24" i="1"/>
  <c r="BV26" i="1"/>
  <c r="BV27" i="1"/>
  <c r="BV28" i="1"/>
  <c r="BV29" i="1"/>
  <c r="BV32" i="1"/>
  <c r="BV33" i="1"/>
  <c r="BV34" i="1"/>
  <c r="BV35" i="1"/>
  <c r="BV38" i="1"/>
  <c r="BV39" i="1"/>
  <c r="BV40" i="1"/>
  <c r="BV41" i="1"/>
  <c r="BV43" i="1"/>
  <c r="BV44" i="1"/>
  <c r="BV45" i="1"/>
  <c r="BV46" i="1"/>
  <c r="BV10" i="1"/>
  <c r="BS10" i="1"/>
  <c r="BU10" i="1"/>
  <c r="BT10" i="1"/>
  <c r="BT10" i="10"/>
  <c r="BT11" i="10"/>
  <c r="BT12" i="10"/>
  <c r="BT13" i="10"/>
  <c r="BT15" i="10"/>
  <c r="BT16" i="10"/>
  <c r="BT17" i="10"/>
  <c r="BT18" i="10"/>
  <c r="BT19" i="10"/>
  <c r="BT21" i="10"/>
  <c r="BT22" i="10"/>
  <c r="BU10" i="10"/>
  <c r="BS11" i="10"/>
  <c r="BU11" i="10"/>
  <c r="BS12" i="10"/>
  <c r="BU12" i="10"/>
  <c r="BS13" i="10"/>
  <c r="BU13" i="10"/>
  <c r="BS15" i="10"/>
  <c r="BU15" i="10"/>
  <c r="BS16" i="10"/>
  <c r="BU16" i="10"/>
  <c r="BS17" i="10"/>
  <c r="BU17" i="10"/>
  <c r="BS18" i="10"/>
  <c r="BU18" i="10"/>
  <c r="BS19" i="10"/>
  <c r="BU19" i="10"/>
  <c r="BS21" i="10"/>
  <c r="BU21" i="10"/>
  <c r="BS22" i="10"/>
  <c r="BU22" i="10"/>
  <c r="BV12" i="10"/>
  <c r="BV13" i="10"/>
  <c r="BV15" i="10"/>
  <c r="BV16" i="10"/>
  <c r="BV17" i="10"/>
  <c r="BV18" i="10"/>
  <c r="BV19" i="10"/>
  <c r="BV8" i="10"/>
  <c r="BS8" i="10"/>
  <c r="BU8" i="10"/>
  <c r="BT8" i="10"/>
  <c r="AN10" i="5"/>
  <c r="AN11" i="5"/>
  <c r="AO10" i="5"/>
  <c r="AO9" i="5"/>
  <c r="AN9" i="5"/>
  <c r="AN10" i="11"/>
  <c r="AN13" i="11"/>
  <c r="AN14" i="11"/>
  <c r="AN17" i="11"/>
  <c r="AN18" i="11"/>
  <c r="AN21" i="11"/>
  <c r="AN22" i="11"/>
  <c r="AN25" i="11"/>
  <c r="AN26" i="11"/>
  <c r="AN29" i="11"/>
  <c r="AN30" i="11"/>
  <c r="AN33" i="11"/>
  <c r="AN34" i="11"/>
  <c r="AN37" i="11"/>
  <c r="AN38" i="11"/>
  <c r="AN41" i="11"/>
  <c r="AN42" i="11"/>
  <c r="AN45" i="11"/>
  <c r="AN47" i="11"/>
  <c r="AN48" i="11"/>
  <c r="AN50" i="11"/>
  <c r="AN51" i="11"/>
  <c r="AN53" i="11"/>
  <c r="AN54" i="11"/>
  <c r="AN56" i="11"/>
  <c r="AN57" i="11"/>
  <c r="AN60" i="11"/>
  <c r="AN63" i="11"/>
  <c r="AN64" i="11"/>
  <c r="AN9" i="11"/>
  <c r="BQ17" i="7"/>
  <c r="BQ11" i="7"/>
  <c r="BQ12" i="7"/>
  <c r="BQ13" i="7"/>
  <c r="BQ16" i="7"/>
  <c r="BQ18" i="7"/>
  <c r="BQ19" i="7"/>
  <c r="BQ22" i="7"/>
  <c r="BQ23" i="7"/>
  <c r="BQ24" i="7"/>
  <c r="BQ25" i="7"/>
  <c r="BQ28" i="7"/>
  <c r="BQ29" i="7"/>
  <c r="BQ30" i="7"/>
  <c r="BQ31" i="7"/>
  <c r="BQ33" i="7"/>
  <c r="BQ34" i="7"/>
  <c r="BQ35" i="7"/>
  <c r="BQ36" i="7"/>
  <c r="BQ39" i="7"/>
  <c r="BQ40" i="7"/>
  <c r="BQ41" i="7"/>
  <c r="BQ42" i="7"/>
  <c r="BQ44" i="7"/>
  <c r="BQ45" i="7"/>
  <c r="BQ46" i="7"/>
  <c r="BQ47" i="7"/>
  <c r="BN11" i="7"/>
  <c r="BP11" i="7"/>
  <c r="BN12" i="7"/>
  <c r="BP12" i="7"/>
  <c r="BN13" i="7"/>
  <c r="BP13" i="7"/>
  <c r="BN16" i="7"/>
  <c r="BP16" i="7"/>
  <c r="BN17" i="7"/>
  <c r="BP17" i="7"/>
  <c r="BN18" i="7"/>
  <c r="BP18" i="7"/>
  <c r="BN19" i="7"/>
  <c r="BP19" i="7"/>
  <c r="BN22" i="7"/>
  <c r="BP22" i="7"/>
  <c r="BN23" i="7"/>
  <c r="BP23" i="7"/>
  <c r="BN24" i="7"/>
  <c r="BP24" i="7"/>
  <c r="BN25" i="7"/>
  <c r="BP25" i="7"/>
  <c r="BN28" i="7"/>
  <c r="BP28" i="7"/>
  <c r="BN29" i="7"/>
  <c r="BP29" i="7"/>
  <c r="BN30" i="7"/>
  <c r="BP30" i="7"/>
  <c r="BN31" i="7"/>
  <c r="BP31" i="7"/>
  <c r="BN33" i="7"/>
  <c r="BP33" i="7"/>
  <c r="BN34" i="7"/>
  <c r="BP34" i="7"/>
  <c r="BN35" i="7"/>
  <c r="BP35" i="7"/>
  <c r="BN36" i="7"/>
  <c r="BP36" i="7"/>
  <c r="BN39" i="7"/>
  <c r="BP39" i="7"/>
  <c r="BN40" i="7"/>
  <c r="BP40" i="7"/>
  <c r="BN41" i="7"/>
  <c r="BP41" i="7"/>
  <c r="BN42" i="7"/>
  <c r="BP42" i="7"/>
  <c r="BN44" i="7"/>
  <c r="BP44" i="7"/>
  <c r="BN45" i="7"/>
  <c r="BP45" i="7"/>
  <c r="BN46" i="7"/>
  <c r="BP46" i="7"/>
  <c r="BN47" i="7"/>
  <c r="BP47" i="7"/>
  <c r="BO11" i="7"/>
  <c r="BO12" i="7"/>
  <c r="BO13" i="7"/>
  <c r="BO16" i="7"/>
  <c r="BO17" i="7"/>
  <c r="BO18" i="7"/>
  <c r="BO19" i="7"/>
  <c r="BO22" i="7"/>
  <c r="BO23" i="7"/>
  <c r="BO24" i="7"/>
  <c r="BO25" i="7"/>
  <c r="BO28" i="7"/>
  <c r="BO29" i="7"/>
  <c r="BO30" i="7"/>
  <c r="BO31" i="7"/>
  <c r="BO33" i="7"/>
  <c r="BO34" i="7"/>
  <c r="BO35" i="7"/>
  <c r="BO36" i="7"/>
  <c r="BO39" i="7"/>
  <c r="BO40" i="7"/>
  <c r="BO41" i="7"/>
  <c r="BO42" i="7"/>
  <c r="BO44" i="7"/>
  <c r="BO45" i="7"/>
  <c r="BO46" i="7"/>
  <c r="BO47" i="7"/>
  <c r="BQ10" i="7"/>
  <c r="BN10" i="7"/>
  <c r="BP10" i="7"/>
  <c r="BO10" i="7"/>
  <c r="BO12" i="12"/>
  <c r="BO13" i="12"/>
  <c r="BO14" i="12"/>
  <c r="BO16" i="12"/>
  <c r="BO17" i="12"/>
  <c r="BO18" i="12"/>
  <c r="BO19" i="12"/>
  <c r="BO21" i="12"/>
  <c r="BO22" i="12"/>
  <c r="BO23" i="12"/>
  <c r="BO24" i="12"/>
  <c r="BO26" i="12"/>
  <c r="BO27" i="12"/>
  <c r="BO28" i="12"/>
  <c r="BO29" i="12"/>
  <c r="BO31" i="12"/>
  <c r="BO32" i="12"/>
  <c r="BO33" i="12"/>
  <c r="BO34" i="12"/>
  <c r="BO38" i="12"/>
  <c r="BO39" i="12"/>
  <c r="BO40" i="12"/>
  <c r="BO41" i="12"/>
  <c r="BO43" i="12"/>
  <c r="BO44" i="12"/>
  <c r="BO45" i="12"/>
  <c r="BO46" i="12"/>
  <c r="BO48" i="12"/>
  <c r="BO49" i="12"/>
  <c r="BO50" i="12"/>
  <c r="BO51" i="12"/>
  <c r="BO53" i="12"/>
  <c r="BO54" i="12"/>
  <c r="BO55" i="12"/>
  <c r="BO56" i="12"/>
  <c r="BO58" i="12"/>
  <c r="BO59" i="12"/>
  <c r="BO60" i="12"/>
  <c r="BO61" i="12"/>
  <c r="BN61" i="12"/>
  <c r="BP61" i="12"/>
  <c r="BN12" i="12"/>
  <c r="BP12" i="12"/>
  <c r="BN13" i="12"/>
  <c r="BP13" i="12"/>
  <c r="BN14" i="12"/>
  <c r="BP14" i="12"/>
  <c r="BN16" i="12"/>
  <c r="BP16" i="12"/>
  <c r="BN17" i="12"/>
  <c r="BP17" i="12"/>
  <c r="BN18" i="12"/>
  <c r="BP18" i="12"/>
  <c r="BN19" i="12"/>
  <c r="BP19" i="12"/>
  <c r="BN21" i="12"/>
  <c r="BP21" i="12"/>
  <c r="BN22" i="12"/>
  <c r="BP22" i="12"/>
  <c r="BN23" i="12"/>
  <c r="BP23" i="12"/>
  <c r="BN24" i="12"/>
  <c r="BP24" i="12"/>
  <c r="BN26" i="12"/>
  <c r="BP26" i="12"/>
  <c r="BN27" i="12"/>
  <c r="BP27" i="12"/>
  <c r="BN28" i="12"/>
  <c r="BP28" i="12"/>
  <c r="BN29" i="12"/>
  <c r="BP29" i="12"/>
  <c r="BN31" i="12"/>
  <c r="BP31" i="12"/>
  <c r="BN32" i="12"/>
  <c r="BP32" i="12"/>
  <c r="BN33" i="12"/>
  <c r="BP33" i="12"/>
  <c r="BN34" i="12"/>
  <c r="BP34" i="12"/>
  <c r="BN38" i="12"/>
  <c r="BP38" i="12"/>
  <c r="BN39" i="12"/>
  <c r="BP39" i="12"/>
  <c r="BN40" i="12"/>
  <c r="BP40" i="12"/>
  <c r="BN41" i="12"/>
  <c r="BP41" i="12"/>
  <c r="BN43" i="12"/>
  <c r="BP43" i="12"/>
  <c r="BN44" i="12"/>
  <c r="BP44" i="12"/>
  <c r="BN45" i="12"/>
  <c r="BP45" i="12"/>
  <c r="BN46" i="12"/>
  <c r="BP46" i="12"/>
  <c r="BN48" i="12"/>
  <c r="BP48" i="12"/>
  <c r="BN49" i="12"/>
  <c r="BP49" i="12"/>
  <c r="BN50" i="12"/>
  <c r="BP50" i="12"/>
  <c r="BN51" i="12"/>
  <c r="BP51" i="12"/>
  <c r="BN53" i="12"/>
  <c r="BP53" i="12"/>
  <c r="BN54" i="12"/>
  <c r="BP54" i="12"/>
  <c r="BN55" i="12"/>
  <c r="BP55" i="12"/>
  <c r="BN56" i="12"/>
  <c r="BP56" i="12"/>
  <c r="BN58" i="12"/>
  <c r="BP58" i="12"/>
  <c r="BN59" i="12"/>
  <c r="BP59" i="12"/>
  <c r="BN60" i="12"/>
  <c r="BP60" i="12"/>
  <c r="BQ13" i="12"/>
  <c r="BQ14" i="12"/>
  <c r="BQ16" i="12"/>
  <c r="BQ18" i="12"/>
  <c r="BQ19" i="12"/>
  <c r="BQ21" i="12"/>
  <c r="BQ23" i="12"/>
  <c r="BQ24" i="12"/>
  <c r="BQ26" i="12"/>
  <c r="BQ28" i="12"/>
  <c r="BQ29" i="12"/>
  <c r="BQ31" i="12"/>
  <c r="BQ32" i="12"/>
  <c r="BQ33" i="12"/>
  <c r="BQ34" i="12"/>
  <c r="BQ38" i="12"/>
  <c r="BQ39" i="12"/>
  <c r="BQ40" i="12"/>
  <c r="BQ41" i="12"/>
  <c r="BQ43" i="12"/>
  <c r="BQ44" i="12"/>
  <c r="BQ45" i="12"/>
  <c r="BQ46" i="12"/>
  <c r="BQ48" i="12"/>
  <c r="BQ49" i="12"/>
  <c r="BQ50" i="12"/>
  <c r="BQ51" i="12"/>
  <c r="BQ53" i="12"/>
  <c r="BQ54" i="12"/>
  <c r="BQ55" i="12"/>
  <c r="BQ56" i="12"/>
  <c r="BQ58" i="12"/>
  <c r="BQ59" i="12"/>
  <c r="BQ60" i="12"/>
  <c r="BQ61" i="12"/>
  <c r="BQ11" i="12"/>
  <c r="BN11" i="12"/>
  <c r="BP11" i="12"/>
  <c r="BO11" i="12"/>
  <c r="BO11" i="1"/>
  <c r="BO12" i="1"/>
  <c r="BO13" i="1"/>
  <c r="BO16" i="1"/>
  <c r="BO17" i="1"/>
  <c r="BO18" i="1"/>
  <c r="BO19" i="1"/>
  <c r="BO21" i="1"/>
  <c r="BO22" i="1"/>
  <c r="BO23" i="1"/>
  <c r="BO24" i="1"/>
  <c r="BO26" i="1"/>
  <c r="BO27" i="1"/>
  <c r="BO28" i="1"/>
  <c r="BO29" i="1"/>
  <c r="BO32" i="1"/>
  <c r="BO33" i="1"/>
  <c r="BO34" i="1"/>
  <c r="BO35" i="1"/>
  <c r="BO38" i="1"/>
  <c r="BO39" i="1"/>
  <c r="BO40" i="1"/>
  <c r="BO41" i="1"/>
  <c r="BO43" i="1"/>
  <c r="BO44" i="1"/>
  <c r="BO45" i="1"/>
  <c r="BO46" i="1"/>
  <c r="BN11" i="1"/>
  <c r="BP11" i="1"/>
  <c r="BN12" i="1"/>
  <c r="BP12" i="1"/>
  <c r="BN13" i="1"/>
  <c r="BP13" i="1"/>
  <c r="BN16" i="1"/>
  <c r="BP16" i="1"/>
  <c r="BN17" i="1"/>
  <c r="BP17" i="1"/>
  <c r="BN18" i="1"/>
  <c r="BP18" i="1"/>
  <c r="BN19" i="1"/>
  <c r="BP19" i="1"/>
  <c r="BN21" i="1"/>
  <c r="BP21" i="1"/>
  <c r="BN22" i="1"/>
  <c r="BP22" i="1"/>
  <c r="BN23" i="1"/>
  <c r="BP23" i="1"/>
  <c r="BN24" i="1"/>
  <c r="BP24" i="1"/>
  <c r="BN26" i="1"/>
  <c r="BP26" i="1"/>
  <c r="BN27" i="1"/>
  <c r="BP27" i="1"/>
  <c r="BN28" i="1"/>
  <c r="BP28" i="1"/>
  <c r="BN29" i="1"/>
  <c r="BP29" i="1"/>
  <c r="BN32" i="1"/>
  <c r="BP32" i="1"/>
  <c r="BN33" i="1"/>
  <c r="BP33" i="1"/>
  <c r="BN34" i="1"/>
  <c r="BP34" i="1"/>
  <c r="BN35" i="1"/>
  <c r="BP35" i="1"/>
  <c r="BN38" i="1"/>
  <c r="BP38" i="1"/>
  <c r="BN39" i="1"/>
  <c r="BP39" i="1"/>
  <c r="BN40" i="1"/>
  <c r="BP40" i="1"/>
  <c r="BN41" i="1"/>
  <c r="BP41" i="1"/>
  <c r="BN43" i="1"/>
  <c r="BP43" i="1"/>
  <c r="BN44" i="1"/>
  <c r="BP44" i="1"/>
  <c r="BN45" i="1"/>
  <c r="BP45" i="1"/>
  <c r="BN46" i="1"/>
  <c r="BP46" i="1"/>
  <c r="BQ11" i="1"/>
  <c r="BQ12" i="1"/>
  <c r="BQ13" i="1"/>
  <c r="BQ16" i="1"/>
  <c r="BQ17" i="1"/>
  <c r="BQ18" i="1"/>
  <c r="BQ19" i="1"/>
  <c r="BQ21" i="1"/>
  <c r="BQ22" i="1"/>
  <c r="BQ23" i="1"/>
  <c r="BQ24" i="1"/>
  <c r="BQ26" i="1"/>
  <c r="BQ27" i="1"/>
  <c r="BQ28" i="1"/>
  <c r="BQ29" i="1"/>
  <c r="BQ32" i="1"/>
  <c r="BQ33" i="1"/>
  <c r="BQ34" i="1"/>
  <c r="BQ35" i="1"/>
  <c r="BQ38" i="1"/>
  <c r="BQ39" i="1"/>
  <c r="BQ40" i="1"/>
  <c r="BQ41" i="1"/>
  <c r="BQ43" i="1"/>
  <c r="BQ44" i="1"/>
  <c r="BQ45" i="1"/>
  <c r="BQ46" i="1"/>
  <c r="BQ10" i="1"/>
  <c r="BN10" i="1"/>
  <c r="BP10" i="1"/>
  <c r="BO10" i="1"/>
  <c r="BO10" i="10"/>
  <c r="BO11" i="10"/>
  <c r="BO12" i="10"/>
  <c r="BO13" i="10"/>
  <c r="BO15" i="10"/>
  <c r="BO16" i="10"/>
  <c r="BO17" i="10"/>
  <c r="BO18" i="10"/>
  <c r="BO19" i="10"/>
  <c r="BO21" i="10"/>
  <c r="BO22" i="10"/>
  <c r="BP10" i="10"/>
  <c r="BN11" i="10"/>
  <c r="BP11" i="10"/>
  <c r="BN12" i="10"/>
  <c r="BP12" i="10"/>
  <c r="BN13" i="10"/>
  <c r="BP13" i="10"/>
  <c r="BN15" i="10"/>
  <c r="BP15" i="10"/>
  <c r="BN16" i="10"/>
  <c r="BP16" i="10"/>
  <c r="BN17" i="10"/>
  <c r="BP17" i="10"/>
  <c r="BN18" i="10"/>
  <c r="BP18" i="10"/>
  <c r="BN19" i="10"/>
  <c r="BP19" i="10"/>
  <c r="BN21" i="10"/>
  <c r="BP21" i="10"/>
  <c r="BN22" i="10"/>
  <c r="BP22" i="10"/>
  <c r="BQ12" i="10"/>
  <c r="BQ13" i="10"/>
  <c r="BQ15" i="10"/>
  <c r="BQ16" i="10"/>
  <c r="BQ17" i="10"/>
  <c r="BQ18" i="10"/>
  <c r="BQ19" i="10"/>
  <c r="BQ8" i="10"/>
  <c r="BN8" i="10"/>
  <c r="BP8" i="10"/>
  <c r="BO8" i="10"/>
  <c r="AK10" i="5"/>
  <c r="AK11" i="5"/>
  <c r="AL10" i="5"/>
  <c r="AL9" i="5"/>
  <c r="AK9" i="5"/>
  <c r="AL10" i="11"/>
  <c r="AL13" i="11"/>
  <c r="AL14" i="11"/>
  <c r="AL17" i="11"/>
  <c r="AL18" i="11"/>
  <c r="AL21" i="11"/>
  <c r="AL22" i="11"/>
  <c r="AL25" i="11"/>
  <c r="AL26" i="11"/>
  <c r="AL29" i="11"/>
  <c r="AL30" i="11"/>
  <c r="AL33" i="11"/>
  <c r="AL34" i="11"/>
  <c r="AL37" i="11"/>
  <c r="AL38" i="11"/>
  <c r="AL41" i="11"/>
  <c r="AL42" i="11"/>
  <c r="AL45" i="11"/>
  <c r="AL47" i="11"/>
  <c r="AL48" i="11"/>
  <c r="AL50" i="11"/>
  <c r="AL51" i="11"/>
  <c r="AL53" i="11"/>
  <c r="AL54" i="11"/>
  <c r="AL60" i="11"/>
  <c r="AL63" i="11"/>
  <c r="AL64" i="11"/>
  <c r="AK10" i="11"/>
  <c r="AK13" i="11"/>
  <c r="AK14" i="11"/>
  <c r="AK17" i="11"/>
  <c r="AK18" i="11"/>
  <c r="AK21" i="11"/>
  <c r="AK22" i="11"/>
  <c r="AK25" i="11"/>
  <c r="AK26" i="11"/>
  <c r="AK29" i="11"/>
  <c r="AK30" i="11"/>
  <c r="AK33" i="11"/>
  <c r="AK34" i="11"/>
  <c r="AK37" i="11"/>
  <c r="AK38" i="11"/>
  <c r="AK41" i="11"/>
  <c r="AK42" i="11"/>
  <c r="AK45" i="11"/>
  <c r="AK47" i="11"/>
  <c r="AK48" i="11"/>
  <c r="AK50" i="11"/>
  <c r="AK51" i="11"/>
  <c r="AK53" i="11"/>
  <c r="AK54" i="11"/>
  <c r="AK56" i="11"/>
  <c r="AK57" i="11"/>
  <c r="AK60" i="11"/>
  <c r="AK63" i="11"/>
  <c r="AK64" i="11"/>
  <c r="AL9" i="11"/>
  <c r="AK9" i="11"/>
  <c r="BL18" i="7"/>
  <c r="BL11" i="7"/>
  <c r="BL12" i="7"/>
  <c r="BL13" i="7"/>
  <c r="BL16" i="7"/>
  <c r="BL17" i="7"/>
  <c r="BL19" i="7"/>
  <c r="BL22" i="7"/>
  <c r="BL23" i="7"/>
  <c r="BL24" i="7"/>
  <c r="BL25" i="7"/>
  <c r="BL28" i="7"/>
  <c r="BL29" i="7"/>
  <c r="BL30" i="7"/>
  <c r="BL31" i="7"/>
  <c r="BL33" i="7"/>
  <c r="BL34" i="7"/>
  <c r="BL35" i="7"/>
  <c r="BL36" i="7"/>
  <c r="BL39" i="7"/>
  <c r="BL40" i="7"/>
  <c r="BL41" i="7"/>
  <c r="BL42" i="7"/>
  <c r="BL44" i="7"/>
  <c r="BL45" i="7"/>
  <c r="BL46" i="7"/>
  <c r="BL47" i="7"/>
  <c r="BI11" i="7"/>
  <c r="BK11" i="7"/>
  <c r="BI12" i="7"/>
  <c r="BK12" i="7"/>
  <c r="BI13" i="7"/>
  <c r="BK13" i="7"/>
  <c r="BI16" i="7"/>
  <c r="BK16" i="7"/>
  <c r="BI17" i="7"/>
  <c r="BK17" i="7"/>
  <c r="BI18" i="7"/>
  <c r="BK18" i="7"/>
  <c r="BI19" i="7"/>
  <c r="BK19" i="7"/>
  <c r="BI22" i="7"/>
  <c r="BK22" i="7"/>
  <c r="BI23" i="7"/>
  <c r="BK23" i="7"/>
  <c r="BI24" i="7"/>
  <c r="BK24" i="7"/>
  <c r="BI25" i="7"/>
  <c r="BK25" i="7"/>
  <c r="BI28" i="7"/>
  <c r="BK28" i="7"/>
  <c r="BI29" i="7"/>
  <c r="BK29" i="7"/>
  <c r="BI30" i="7"/>
  <c r="BK30" i="7"/>
  <c r="BI31" i="7"/>
  <c r="BK31" i="7"/>
  <c r="BI33" i="7"/>
  <c r="BK33" i="7"/>
  <c r="BI34" i="7"/>
  <c r="BK34" i="7"/>
  <c r="BI35" i="7"/>
  <c r="BK35" i="7"/>
  <c r="BI36" i="7"/>
  <c r="BK36" i="7"/>
  <c r="BI39" i="7"/>
  <c r="BK39" i="7"/>
  <c r="BI40" i="7"/>
  <c r="BK40" i="7"/>
  <c r="BI41" i="7"/>
  <c r="BK41" i="7"/>
  <c r="BI42" i="7"/>
  <c r="BK42" i="7"/>
  <c r="BI44" i="7"/>
  <c r="BK44" i="7"/>
  <c r="BI45" i="7"/>
  <c r="BK45" i="7"/>
  <c r="BI46" i="7"/>
  <c r="BK46" i="7"/>
  <c r="BI47" i="7"/>
  <c r="BK47" i="7"/>
  <c r="BJ11" i="7"/>
  <c r="BJ12" i="7"/>
  <c r="BJ13" i="7"/>
  <c r="BJ16" i="7"/>
  <c r="BJ17" i="7"/>
  <c r="BJ18" i="7"/>
  <c r="BJ19" i="7"/>
  <c r="BJ22" i="7"/>
  <c r="BJ23" i="7"/>
  <c r="BJ24" i="7"/>
  <c r="BJ25" i="7"/>
  <c r="BJ28" i="7"/>
  <c r="BJ29" i="7"/>
  <c r="BJ30" i="7"/>
  <c r="BJ31" i="7"/>
  <c r="BJ33" i="7"/>
  <c r="BJ34" i="7"/>
  <c r="BJ35" i="7"/>
  <c r="BJ36" i="7"/>
  <c r="BJ39" i="7"/>
  <c r="BJ40" i="7"/>
  <c r="BJ41" i="7"/>
  <c r="BJ42" i="7"/>
  <c r="BJ44" i="7"/>
  <c r="BJ45" i="7"/>
  <c r="BJ46" i="7"/>
  <c r="BJ47" i="7"/>
  <c r="BL10" i="7"/>
  <c r="BI10" i="7"/>
  <c r="BK10" i="7"/>
  <c r="BJ10" i="7"/>
  <c r="BL13" i="12"/>
  <c r="BL14" i="12"/>
  <c r="BL16" i="12"/>
  <c r="BL18" i="12"/>
  <c r="BL19" i="12"/>
  <c r="BL21" i="12"/>
  <c r="BL23" i="12"/>
  <c r="BL24" i="12"/>
  <c r="BL26" i="12"/>
  <c r="BL28" i="12"/>
  <c r="BL29" i="12"/>
  <c r="BL31" i="12"/>
  <c r="BL32" i="12"/>
  <c r="BL33" i="12"/>
  <c r="BL34" i="12"/>
  <c r="BL38" i="12"/>
  <c r="BL39" i="12"/>
  <c r="BL40" i="12"/>
  <c r="BL41" i="12"/>
  <c r="BL43" i="12"/>
  <c r="BL44" i="12"/>
  <c r="BL45" i="12"/>
  <c r="BL46" i="12"/>
  <c r="BL48" i="12"/>
  <c r="BL49" i="12"/>
  <c r="BL50" i="12"/>
  <c r="BL51" i="12"/>
  <c r="BL53" i="12"/>
  <c r="BL54" i="12"/>
  <c r="BL55" i="12"/>
  <c r="BL56" i="12"/>
  <c r="BL58" i="12"/>
  <c r="BL59" i="12"/>
  <c r="BL60" i="12"/>
  <c r="BL61" i="12"/>
  <c r="BI12" i="12"/>
  <c r="BK12" i="12"/>
  <c r="BI13" i="12"/>
  <c r="BK13" i="12"/>
  <c r="BI14" i="12"/>
  <c r="BK14" i="12"/>
  <c r="BI16" i="12"/>
  <c r="BK16" i="12"/>
  <c r="BI17" i="12"/>
  <c r="BK17" i="12"/>
  <c r="BI18" i="12"/>
  <c r="BK18" i="12"/>
  <c r="BI19" i="12"/>
  <c r="BK19" i="12"/>
  <c r="BI21" i="12"/>
  <c r="BK21" i="12"/>
  <c r="BI22" i="12"/>
  <c r="BK22" i="12"/>
  <c r="BI23" i="12"/>
  <c r="BK23" i="12"/>
  <c r="BI24" i="12"/>
  <c r="BK24" i="12"/>
  <c r="BI26" i="12"/>
  <c r="BK26" i="12"/>
  <c r="BI27" i="12"/>
  <c r="BK27" i="12"/>
  <c r="BI28" i="12"/>
  <c r="BK28" i="12"/>
  <c r="BI29" i="12"/>
  <c r="BK29" i="12"/>
  <c r="BI31" i="12"/>
  <c r="BK31" i="12"/>
  <c r="BI32" i="12"/>
  <c r="BK32" i="12"/>
  <c r="BI33" i="12"/>
  <c r="BK33" i="12"/>
  <c r="BI34" i="12"/>
  <c r="BK34" i="12"/>
  <c r="BI38" i="12"/>
  <c r="BK38" i="12"/>
  <c r="BI39" i="12"/>
  <c r="BK39" i="12"/>
  <c r="BI40" i="12"/>
  <c r="BK40" i="12"/>
  <c r="BI41" i="12"/>
  <c r="BK41" i="12"/>
  <c r="BI43" i="12"/>
  <c r="BK43" i="12"/>
  <c r="BI44" i="12"/>
  <c r="BK44" i="12"/>
  <c r="BI45" i="12"/>
  <c r="BK45" i="12"/>
  <c r="BI46" i="12"/>
  <c r="BK46" i="12"/>
  <c r="BI48" i="12"/>
  <c r="BK48" i="12"/>
  <c r="BI49" i="12"/>
  <c r="BK49" i="12"/>
  <c r="BI50" i="12"/>
  <c r="BK50" i="12"/>
  <c r="BI51" i="12"/>
  <c r="BK51" i="12"/>
  <c r="BI53" i="12"/>
  <c r="BK53" i="12"/>
  <c r="BI54" i="12"/>
  <c r="BK54" i="12"/>
  <c r="BI55" i="12"/>
  <c r="BK55" i="12"/>
  <c r="BI56" i="12"/>
  <c r="BK56" i="12"/>
  <c r="BI58" i="12"/>
  <c r="BK58" i="12"/>
  <c r="BI59" i="12"/>
  <c r="BK59" i="12"/>
  <c r="BI60" i="12"/>
  <c r="BK60" i="12"/>
  <c r="BI61" i="12"/>
  <c r="BK61" i="12"/>
  <c r="BJ12" i="12"/>
  <c r="BJ13" i="12"/>
  <c r="BJ14" i="12"/>
  <c r="BJ16" i="12"/>
  <c r="BJ17" i="12"/>
  <c r="BJ18" i="12"/>
  <c r="BJ19" i="12"/>
  <c r="BJ21" i="12"/>
  <c r="BJ22" i="12"/>
  <c r="BJ23" i="12"/>
  <c r="BJ24" i="12"/>
  <c r="BJ26" i="12"/>
  <c r="BJ27" i="12"/>
  <c r="BJ28" i="12"/>
  <c r="BJ29" i="12"/>
  <c r="BJ31" i="12"/>
  <c r="BJ32" i="12"/>
  <c r="BJ33" i="12"/>
  <c r="BJ34" i="12"/>
  <c r="BJ38" i="12"/>
  <c r="BJ39" i="12"/>
  <c r="BJ40" i="12"/>
  <c r="BJ41" i="12"/>
  <c r="BJ43" i="12"/>
  <c r="BJ44" i="12"/>
  <c r="BJ45" i="12"/>
  <c r="BJ46" i="12"/>
  <c r="BJ48" i="12"/>
  <c r="BJ49" i="12"/>
  <c r="BJ50" i="12"/>
  <c r="BJ51" i="12"/>
  <c r="BJ53" i="12"/>
  <c r="BJ54" i="12"/>
  <c r="BJ55" i="12"/>
  <c r="BJ56" i="12"/>
  <c r="BJ58" i="12"/>
  <c r="BJ59" i="12"/>
  <c r="BJ60" i="12"/>
  <c r="BJ61" i="12"/>
  <c r="BL11" i="12"/>
  <c r="BI11" i="12"/>
  <c r="BK11" i="12"/>
  <c r="BJ11" i="12"/>
  <c r="BL11" i="1"/>
  <c r="BL12" i="1"/>
  <c r="BL13" i="1"/>
  <c r="BL16" i="1"/>
  <c r="BL17" i="1"/>
  <c r="BL18" i="1"/>
  <c r="BL19" i="1"/>
  <c r="BL21" i="1"/>
  <c r="BL22" i="1"/>
  <c r="BL23" i="1"/>
  <c r="BL24" i="1"/>
  <c r="BL26" i="1"/>
  <c r="BL27" i="1"/>
  <c r="BL28" i="1"/>
  <c r="BL29" i="1"/>
  <c r="BL32" i="1"/>
  <c r="BL33" i="1"/>
  <c r="BL34" i="1"/>
  <c r="BL35" i="1"/>
  <c r="BL38" i="1"/>
  <c r="BL39" i="1"/>
  <c r="BL40" i="1"/>
  <c r="BL41" i="1"/>
  <c r="BL43" i="1"/>
  <c r="BL44" i="1"/>
  <c r="BL45" i="1"/>
  <c r="BL46" i="1"/>
  <c r="BI11" i="1"/>
  <c r="BK11" i="1"/>
  <c r="BI12" i="1"/>
  <c r="BK12" i="1"/>
  <c r="BI13" i="1"/>
  <c r="BK13" i="1"/>
  <c r="BI16" i="1"/>
  <c r="BK16" i="1"/>
  <c r="BI17" i="1"/>
  <c r="BK17" i="1"/>
  <c r="BI18" i="1"/>
  <c r="BK18" i="1"/>
  <c r="BI19" i="1"/>
  <c r="BK19" i="1"/>
  <c r="BI21" i="1"/>
  <c r="BK21" i="1"/>
  <c r="BI22" i="1"/>
  <c r="BK22" i="1"/>
  <c r="BI23" i="1"/>
  <c r="BK23" i="1"/>
  <c r="BI24" i="1"/>
  <c r="BK24" i="1"/>
  <c r="BI26" i="1"/>
  <c r="BK26" i="1"/>
  <c r="BI27" i="1"/>
  <c r="BK27" i="1"/>
  <c r="BI28" i="1"/>
  <c r="BK28" i="1"/>
  <c r="BI29" i="1"/>
  <c r="BK29" i="1"/>
  <c r="BI32" i="1"/>
  <c r="BK32" i="1"/>
  <c r="BI33" i="1"/>
  <c r="BK33" i="1"/>
  <c r="BI34" i="1"/>
  <c r="BK34" i="1"/>
  <c r="BI35" i="1"/>
  <c r="BK35" i="1"/>
  <c r="BI38" i="1"/>
  <c r="BK38" i="1"/>
  <c r="BI39" i="1"/>
  <c r="BK39" i="1"/>
  <c r="BI40" i="1"/>
  <c r="BK40" i="1"/>
  <c r="BI41" i="1"/>
  <c r="BK41" i="1"/>
  <c r="BI43" i="1"/>
  <c r="BK43" i="1"/>
  <c r="BI44" i="1"/>
  <c r="BK44" i="1"/>
  <c r="BI45" i="1"/>
  <c r="BK45" i="1"/>
  <c r="BI46" i="1"/>
  <c r="BK46" i="1"/>
  <c r="BJ11" i="1"/>
  <c r="BJ12" i="1"/>
  <c r="BJ13" i="1"/>
  <c r="BJ16" i="1"/>
  <c r="BJ17" i="1"/>
  <c r="BJ18" i="1"/>
  <c r="BJ19" i="1"/>
  <c r="BJ21" i="1"/>
  <c r="BJ22" i="1"/>
  <c r="BJ23" i="1"/>
  <c r="BJ24" i="1"/>
  <c r="BJ26" i="1"/>
  <c r="BJ27" i="1"/>
  <c r="BJ28" i="1"/>
  <c r="BJ29" i="1"/>
  <c r="BJ32" i="1"/>
  <c r="BJ33" i="1"/>
  <c r="BJ34" i="1"/>
  <c r="BJ35" i="1"/>
  <c r="BJ38" i="1"/>
  <c r="BJ39" i="1"/>
  <c r="BJ40" i="1"/>
  <c r="BJ41" i="1"/>
  <c r="BJ43" i="1"/>
  <c r="BJ44" i="1"/>
  <c r="BJ45" i="1"/>
  <c r="BJ46" i="1"/>
  <c r="BL10" i="1"/>
  <c r="BI10" i="1"/>
  <c r="BK10" i="1"/>
  <c r="BJ10" i="1"/>
  <c r="BJ10" i="10"/>
  <c r="BJ11" i="10"/>
  <c r="BJ12" i="10"/>
  <c r="BJ13" i="10"/>
  <c r="BJ15" i="10"/>
  <c r="BJ16" i="10"/>
  <c r="BJ17" i="10"/>
  <c r="BJ18" i="10"/>
  <c r="BJ19" i="10"/>
  <c r="BJ21" i="10"/>
  <c r="BJ22" i="10"/>
  <c r="BK10" i="10"/>
  <c r="BI11" i="10"/>
  <c r="BK11" i="10"/>
  <c r="BI12" i="10"/>
  <c r="BK12" i="10"/>
  <c r="BI13" i="10"/>
  <c r="BK13" i="10"/>
  <c r="BI15" i="10"/>
  <c r="BK15" i="10"/>
  <c r="BI16" i="10"/>
  <c r="BK16" i="10"/>
  <c r="BI17" i="10"/>
  <c r="BK17" i="10"/>
  <c r="BI18" i="10"/>
  <c r="BK18" i="10"/>
  <c r="BI19" i="10"/>
  <c r="BK19" i="10"/>
  <c r="BI21" i="10"/>
  <c r="BK21" i="10"/>
  <c r="BI22" i="10"/>
  <c r="BK22" i="10"/>
  <c r="BL12" i="10"/>
  <c r="BL13" i="10"/>
  <c r="BL15" i="10"/>
  <c r="BL16" i="10"/>
  <c r="BL17" i="10"/>
  <c r="BL18" i="10"/>
  <c r="BL19" i="10"/>
  <c r="BL8" i="10"/>
  <c r="BI8" i="10"/>
  <c r="BK8" i="10"/>
  <c r="BJ8" i="10"/>
  <c r="AH10" i="5"/>
  <c r="AH11" i="5"/>
  <c r="AF10" i="5"/>
  <c r="AI10" i="5"/>
  <c r="AF9" i="5"/>
  <c r="AI9" i="5"/>
  <c r="AH9" i="5"/>
  <c r="AI10" i="11"/>
  <c r="AI13" i="11"/>
  <c r="AI14" i="11"/>
  <c r="AI17" i="11"/>
  <c r="AI18" i="11"/>
  <c r="AI21" i="11"/>
  <c r="AI22" i="11"/>
  <c r="AI25" i="11"/>
  <c r="AI26" i="11"/>
  <c r="AI29" i="11"/>
  <c r="AI30" i="11"/>
  <c r="AI33" i="11"/>
  <c r="AI34" i="11"/>
  <c r="AI37" i="11"/>
  <c r="AI38" i="11"/>
  <c r="AI41" i="11"/>
  <c r="AI42" i="11"/>
  <c r="AI45" i="11"/>
  <c r="AI47" i="11"/>
  <c r="AI48" i="11"/>
  <c r="AI50" i="11"/>
  <c r="AI51" i="11"/>
  <c r="AI53" i="11"/>
  <c r="AI54" i="11"/>
  <c r="AI60" i="11"/>
  <c r="AI63" i="11"/>
  <c r="AI64" i="11"/>
  <c r="AH10" i="11"/>
  <c r="AH13" i="11"/>
  <c r="AH14" i="11"/>
  <c r="AH17" i="11"/>
  <c r="AH18" i="11"/>
  <c r="AH21" i="11"/>
  <c r="AH22" i="11"/>
  <c r="AH25" i="11"/>
  <c r="AH26" i="11"/>
  <c r="AH29" i="11"/>
  <c r="AH30" i="11"/>
  <c r="AH33" i="11"/>
  <c r="AH34" i="11"/>
  <c r="AH37" i="11"/>
  <c r="AH38" i="11"/>
  <c r="AH41" i="11"/>
  <c r="AH42" i="11"/>
  <c r="AH45" i="11"/>
  <c r="AH47" i="11"/>
  <c r="AH48" i="11"/>
  <c r="AH50" i="11"/>
  <c r="AH51" i="11"/>
  <c r="AH53" i="11"/>
  <c r="AH54" i="11"/>
  <c r="AH56" i="11"/>
  <c r="AH57" i="11"/>
  <c r="AH60" i="11"/>
  <c r="AH63" i="11"/>
  <c r="AH64" i="11"/>
  <c r="AI9" i="11"/>
  <c r="AH9" i="11"/>
  <c r="AF64" i="11"/>
  <c r="AF63" i="11"/>
  <c r="AF60" i="11"/>
  <c r="AF54" i="11"/>
  <c r="AF53" i="11"/>
  <c r="AF51" i="11"/>
  <c r="AF50" i="11"/>
  <c r="AF48" i="11"/>
  <c r="AF47" i="11"/>
  <c r="AF45" i="11"/>
  <c r="AF42" i="11"/>
  <c r="AF41" i="11"/>
  <c r="AF38" i="11"/>
  <c r="AF37" i="11"/>
  <c r="AF34" i="11"/>
  <c r="AF33" i="11"/>
  <c r="AF30" i="11"/>
  <c r="AF29" i="11"/>
  <c r="AF26" i="11"/>
  <c r="AF25" i="11"/>
  <c r="AF22" i="11"/>
  <c r="AF21" i="11"/>
  <c r="AF18" i="11"/>
  <c r="AF17" i="11"/>
  <c r="AF14" i="11"/>
  <c r="AF13" i="11"/>
  <c r="AF10" i="11"/>
  <c r="AF9" i="11"/>
  <c r="BG11" i="7"/>
  <c r="BG12" i="7"/>
  <c r="BG13" i="7"/>
  <c r="BG16" i="7"/>
  <c r="BG17" i="7"/>
  <c r="BG18" i="7"/>
  <c r="BG19" i="7"/>
  <c r="BG22" i="7"/>
  <c r="BG23" i="7"/>
  <c r="BG24" i="7"/>
  <c r="BG25" i="7"/>
  <c r="BG28" i="7"/>
  <c r="BG29" i="7"/>
  <c r="BG30" i="7"/>
  <c r="BG31" i="7"/>
  <c r="BG33" i="7"/>
  <c r="BG34" i="7"/>
  <c r="BG35" i="7"/>
  <c r="BG36" i="7"/>
  <c r="BG39" i="7"/>
  <c r="BG40" i="7"/>
  <c r="BG41" i="7"/>
  <c r="BG42" i="7"/>
  <c r="BG44" i="7"/>
  <c r="BG45" i="7"/>
  <c r="BG46" i="7"/>
  <c r="BG47" i="7"/>
  <c r="BD11" i="7"/>
  <c r="BF11" i="7"/>
  <c r="BD12" i="7"/>
  <c r="BF12" i="7"/>
  <c r="BD13" i="7"/>
  <c r="BF13" i="7"/>
  <c r="BD16" i="7"/>
  <c r="BF16" i="7"/>
  <c r="BD17" i="7"/>
  <c r="BF17" i="7"/>
  <c r="BD18" i="7"/>
  <c r="BF18" i="7"/>
  <c r="BD19" i="7"/>
  <c r="BF19" i="7"/>
  <c r="BD22" i="7"/>
  <c r="BF22" i="7"/>
  <c r="BD23" i="7"/>
  <c r="BF23" i="7"/>
  <c r="BD24" i="7"/>
  <c r="BF24" i="7"/>
  <c r="BD25" i="7"/>
  <c r="BF25" i="7"/>
  <c r="BD28" i="7"/>
  <c r="BF28" i="7"/>
  <c r="BD29" i="7"/>
  <c r="BF29" i="7"/>
  <c r="BD30" i="7"/>
  <c r="BF30" i="7"/>
  <c r="BD31" i="7"/>
  <c r="BF31" i="7"/>
  <c r="BD33" i="7"/>
  <c r="BF33" i="7"/>
  <c r="BD34" i="7"/>
  <c r="BF34" i="7"/>
  <c r="BD35" i="7"/>
  <c r="BF35" i="7"/>
  <c r="BD36" i="7"/>
  <c r="BF36" i="7"/>
  <c r="BD39" i="7"/>
  <c r="BF39" i="7"/>
  <c r="BD40" i="7"/>
  <c r="BF40" i="7"/>
  <c r="BD41" i="7"/>
  <c r="BF41" i="7"/>
  <c r="BD42" i="7"/>
  <c r="BF42" i="7"/>
  <c r="BD44" i="7"/>
  <c r="BF44" i="7"/>
  <c r="BD45" i="7"/>
  <c r="BF45" i="7"/>
  <c r="BD46" i="7"/>
  <c r="BF46" i="7"/>
  <c r="BD47" i="7"/>
  <c r="BF47" i="7"/>
  <c r="BE11" i="7"/>
  <c r="BE12" i="7"/>
  <c r="BE13" i="7"/>
  <c r="BE16" i="7"/>
  <c r="BE17" i="7"/>
  <c r="BE18" i="7"/>
  <c r="BE19" i="7"/>
  <c r="BE22" i="7"/>
  <c r="BE23" i="7"/>
  <c r="BE24" i="7"/>
  <c r="BE25" i="7"/>
  <c r="BE28" i="7"/>
  <c r="BE29" i="7"/>
  <c r="BE30" i="7"/>
  <c r="BE31" i="7"/>
  <c r="BE33" i="7"/>
  <c r="BE34" i="7"/>
  <c r="BE35" i="7"/>
  <c r="BE36" i="7"/>
  <c r="BE39" i="7"/>
  <c r="BE40" i="7"/>
  <c r="BE41" i="7"/>
  <c r="BE42" i="7"/>
  <c r="BE44" i="7"/>
  <c r="BE45" i="7"/>
  <c r="BE46" i="7"/>
  <c r="BE47" i="7"/>
  <c r="BG10" i="7"/>
  <c r="BD10" i="7"/>
  <c r="BF10" i="7"/>
  <c r="BE10" i="7"/>
  <c r="BG13" i="12"/>
  <c r="BG14" i="12"/>
  <c r="BG16" i="12"/>
  <c r="BG18" i="12"/>
  <c r="BG19" i="12"/>
  <c r="BG21" i="12"/>
  <c r="BG23" i="12"/>
  <c r="BG24" i="12"/>
  <c r="BG26" i="12"/>
  <c r="BG28" i="12"/>
  <c r="BG29" i="12"/>
  <c r="BG31" i="12"/>
  <c r="BG32" i="12"/>
  <c r="BG33" i="12"/>
  <c r="BG34" i="12"/>
  <c r="BG38" i="12"/>
  <c r="BG39" i="12"/>
  <c r="BG40" i="12"/>
  <c r="BG41" i="12"/>
  <c r="BG43" i="12"/>
  <c r="BG44" i="12"/>
  <c r="BG45" i="12"/>
  <c r="BG46" i="12"/>
  <c r="BG48" i="12"/>
  <c r="BG49" i="12"/>
  <c r="BG50" i="12"/>
  <c r="BG51" i="12"/>
  <c r="BG53" i="12"/>
  <c r="BG54" i="12"/>
  <c r="BG55" i="12"/>
  <c r="BG56" i="12"/>
  <c r="BG58" i="12"/>
  <c r="BG59" i="12"/>
  <c r="BG60" i="12"/>
  <c r="BG61" i="12"/>
  <c r="BD12" i="12"/>
  <c r="BF12" i="12"/>
  <c r="BD13" i="12"/>
  <c r="BF13" i="12"/>
  <c r="BD14" i="12"/>
  <c r="BF14" i="12"/>
  <c r="BD16" i="12"/>
  <c r="BF16" i="12"/>
  <c r="BD17" i="12"/>
  <c r="BF17" i="12"/>
  <c r="BD18" i="12"/>
  <c r="BF18" i="12"/>
  <c r="BD19" i="12"/>
  <c r="BF19" i="12"/>
  <c r="BD21" i="12"/>
  <c r="BF21" i="12"/>
  <c r="BD22" i="12"/>
  <c r="BF22" i="12"/>
  <c r="BD23" i="12"/>
  <c r="BF23" i="12"/>
  <c r="BD24" i="12"/>
  <c r="BF24" i="12"/>
  <c r="BD26" i="12"/>
  <c r="BF26" i="12"/>
  <c r="BD27" i="12"/>
  <c r="BF27" i="12"/>
  <c r="BD28" i="12"/>
  <c r="BF28" i="12"/>
  <c r="BD29" i="12"/>
  <c r="BF29" i="12"/>
  <c r="BD31" i="12"/>
  <c r="BF31" i="12"/>
  <c r="BD32" i="12"/>
  <c r="BF32" i="12"/>
  <c r="BD33" i="12"/>
  <c r="BF33" i="12"/>
  <c r="BD34" i="12"/>
  <c r="BF34" i="12"/>
  <c r="BD38" i="12"/>
  <c r="BF38" i="12"/>
  <c r="BD39" i="12"/>
  <c r="BF39" i="12"/>
  <c r="BD40" i="12"/>
  <c r="BF40" i="12"/>
  <c r="BD41" i="12"/>
  <c r="BF41" i="12"/>
  <c r="BD43" i="12"/>
  <c r="BF43" i="12"/>
  <c r="BD44" i="12"/>
  <c r="BF44" i="12"/>
  <c r="BD45" i="12"/>
  <c r="BF45" i="12"/>
  <c r="BD46" i="12"/>
  <c r="BF46" i="12"/>
  <c r="BD48" i="12"/>
  <c r="BF48" i="12"/>
  <c r="BD49" i="12"/>
  <c r="BF49" i="12"/>
  <c r="BD50" i="12"/>
  <c r="BF50" i="12"/>
  <c r="BD51" i="12"/>
  <c r="BF51" i="12"/>
  <c r="BD53" i="12"/>
  <c r="BF53" i="12"/>
  <c r="BD54" i="12"/>
  <c r="BF54" i="12"/>
  <c r="BD55" i="12"/>
  <c r="BF55" i="12"/>
  <c r="BD56" i="12"/>
  <c r="BF56" i="12"/>
  <c r="BD58" i="12"/>
  <c r="BF58" i="12"/>
  <c r="BD59" i="12"/>
  <c r="BF59" i="12"/>
  <c r="BD60" i="12"/>
  <c r="BF60" i="12"/>
  <c r="BD61" i="12"/>
  <c r="BF61" i="12"/>
  <c r="BE12" i="12"/>
  <c r="BE13" i="12"/>
  <c r="BE14" i="12"/>
  <c r="BE16" i="12"/>
  <c r="BE17" i="12"/>
  <c r="BE18" i="12"/>
  <c r="BE19" i="12"/>
  <c r="BE21" i="12"/>
  <c r="BE22" i="12"/>
  <c r="BE23" i="12"/>
  <c r="BE24" i="12"/>
  <c r="BE26" i="12"/>
  <c r="BE27" i="12"/>
  <c r="BE28" i="12"/>
  <c r="BE29" i="12"/>
  <c r="BE31" i="12"/>
  <c r="BE32" i="12"/>
  <c r="BE33" i="12"/>
  <c r="BE34" i="12"/>
  <c r="BE38" i="12"/>
  <c r="BE39" i="12"/>
  <c r="BE40" i="12"/>
  <c r="BE41" i="12"/>
  <c r="BE43" i="12"/>
  <c r="BE44" i="12"/>
  <c r="BE45" i="12"/>
  <c r="BE46" i="12"/>
  <c r="BE48" i="12"/>
  <c r="BE49" i="12"/>
  <c r="BE50" i="12"/>
  <c r="BE51" i="12"/>
  <c r="BE53" i="12"/>
  <c r="BE54" i="12"/>
  <c r="BE55" i="12"/>
  <c r="BE56" i="12"/>
  <c r="BE58" i="12"/>
  <c r="BE59" i="12"/>
  <c r="BE60" i="12"/>
  <c r="BE61" i="12"/>
  <c r="BG11" i="12"/>
  <c r="BD11" i="12"/>
  <c r="BF11" i="12"/>
  <c r="BE11" i="12"/>
  <c r="BG11" i="1"/>
  <c r="BG12" i="1"/>
  <c r="BG13" i="1"/>
  <c r="BG16" i="1"/>
  <c r="BG17" i="1"/>
  <c r="BG18" i="1"/>
  <c r="BG19" i="1"/>
  <c r="BG21" i="1"/>
  <c r="BG22" i="1"/>
  <c r="BG23" i="1"/>
  <c r="BG24" i="1"/>
  <c r="BG26" i="1"/>
  <c r="BG27" i="1"/>
  <c r="BG28" i="1"/>
  <c r="BG29" i="1"/>
  <c r="BG32" i="1"/>
  <c r="BG33" i="1"/>
  <c r="BG34" i="1"/>
  <c r="BG35" i="1"/>
  <c r="BG38" i="1"/>
  <c r="BG39" i="1"/>
  <c r="BG40" i="1"/>
  <c r="BG41" i="1"/>
  <c r="BG43" i="1"/>
  <c r="BG44" i="1"/>
  <c r="BG45" i="1"/>
  <c r="BG46" i="1"/>
  <c r="BD11" i="1"/>
  <c r="BF11" i="1"/>
  <c r="BD12" i="1"/>
  <c r="BF12" i="1"/>
  <c r="BD13" i="1"/>
  <c r="BF13" i="1"/>
  <c r="BD16" i="1"/>
  <c r="BF16" i="1"/>
  <c r="BD17" i="1"/>
  <c r="BF17" i="1"/>
  <c r="BD18" i="1"/>
  <c r="BF18" i="1"/>
  <c r="BD19" i="1"/>
  <c r="BF19" i="1"/>
  <c r="BD21" i="1"/>
  <c r="BF21" i="1"/>
  <c r="BD22" i="1"/>
  <c r="BF22" i="1"/>
  <c r="BD23" i="1"/>
  <c r="BF23" i="1"/>
  <c r="BD24" i="1"/>
  <c r="BF24" i="1"/>
  <c r="BD26" i="1"/>
  <c r="BF26" i="1"/>
  <c r="BD27" i="1"/>
  <c r="BF27" i="1"/>
  <c r="BD28" i="1"/>
  <c r="BF28" i="1"/>
  <c r="BD29" i="1"/>
  <c r="BF29" i="1"/>
  <c r="BD32" i="1"/>
  <c r="BF32" i="1"/>
  <c r="BD33" i="1"/>
  <c r="BF33" i="1"/>
  <c r="BD34" i="1"/>
  <c r="BF34" i="1"/>
  <c r="BD35" i="1"/>
  <c r="BF35" i="1"/>
  <c r="BD38" i="1"/>
  <c r="BF38" i="1"/>
  <c r="BD39" i="1"/>
  <c r="BF39" i="1"/>
  <c r="BD40" i="1"/>
  <c r="BF40" i="1"/>
  <c r="BD41" i="1"/>
  <c r="BF41" i="1"/>
  <c r="BD43" i="1"/>
  <c r="BF43" i="1"/>
  <c r="BD44" i="1"/>
  <c r="BF44" i="1"/>
  <c r="BD45" i="1"/>
  <c r="BF45" i="1"/>
  <c r="BD46" i="1"/>
  <c r="BF46" i="1"/>
  <c r="BE11" i="1"/>
  <c r="BE12" i="1"/>
  <c r="BE13" i="1"/>
  <c r="BE16" i="1"/>
  <c r="BE17" i="1"/>
  <c r="BE18" i="1"/>
  <c r="BE19" i="1"/>
  <c r="BE21" i="1"/>
  <c r="BE22" i="1"/>
  <c r="BE23" i="1"/>
  <c r="BE24" i="1"/>
  <c r="BE26" i="1"/>
  <c r="BE27" i="1"/>
  <c r="BE28" i="1"/>
  <c r="BE29" i="1"/>
  <c r="BE32" i="1"/>
  <c r="BE33" i="1"/>
  <c r="BE34" i="1"/>
  <c r="BE35" i="1"/>
  <c r="BE38" i="1"/>
  <c r="BE39" i="1"/>
  <c r="BE40" i="1"/>
  <c r="BE41" i="1"/>
  <c r="BE43" i="1"/>
  <c r="BE44" i="1"/>
  <c r="BE45" i="1"/>
  <c r="BE46" i="1"/>
  <c r="BG10" i="1"/>
  <c r="BD10" i="1"/>
  <c r="BF10" i="1"/>
  <c r="BE10" i="1"/>
  <c r="BG12" i="10"/>
  <c r="BG13" i="10"/>
  <c r="BG15" i="10"/>
  <c r="BG16" i="10"/>
  <c r="BG17" i="10"/>
  <c r="BG18" i="10"/>
  <c r="BG19" i="10"/>
  <c r="BF10" i="10"/>
  <c r="BD11" i="10"/>
  <c r="BF11" i="10"/>
  <c r="BD12" i="10"/>
  <c r="BF12" i="10"/>
  <c r="BD13" i="10"/>
  <c r="BF13" i="10"/>
  <c r="BD15" i="10"/>
  <c r="BF15" i="10"/>
  <c r="BD16" i="10"/>
  <c r="BF16" i="10"/>
  <c r="BD17" i="10"/>
  <c r="BF17" i="10"/>
  <c r="BD18" i="10"/>
  <c r="BF18" i="10"/>
  <c r="BD19" i="10"/>
  <c r="BF19" i="10"/>
  <c r="BD21" i="10"/>
  <c r="BF21" i="10"/>
  <c r="BD22" i="10"/>
  <c r="BF22" i="10"/>
  <c r="BE10" i="10"/>
  <c r="BE11" i="10"/>
  <c r="BE12" i="10"/>
  <c r="BE13" i="10"/>
  <c r="BE15" i="10"/>
  <c r="BE16" i="10"/>
  <c r="BE17" i="10"/>
  <c r="BE18" i="10"/>
  <c r="BE19" i="10"/>
  <c r="BE21" i="10"/>
  <c r="BE22" i="10"/>
  <c r="BG8" i="10"/>
  <c r="BD8" i="10"/>
  <c r="BF8" i="10"/>
  <c r="BE8" i="10"/>
  <c r="AE10" i="5"/>
  <c r="AE11" i="5"/>
  <c r="AE9" i="5"/>
  <c r="AE10" i="11"/>
  <c r="AE13" i="11"/>
  <c r="AE14" i="11"/>
  <c r="AE17" i="11"/>
  <c r="AE18" i="11"/>
  <c r="AE21" i="11"/>
  <c r="AE22" i="11"/>
  <c r="AE25" i="11"/>
  <c r="AE26" i="11"/>
  <c r="AE29" i="11"/>
  <c r="AE30" i="11"/>
  <c r="AE33" i="11"/>
  <c r="AE34" i="11"/>
  <c r="AE37" i="11"/>
  <c r="AE38" i="11"/>
  <c r="AE41" i="11"/>
  <c r="AE42" i="11"/>
  <c r="AE45" i="11"/>
  <c r="AE47" i="11"/>
  <c r="AE48" i="11"/>
  <c r="AE50" i="11"/>
  <c r="AE51" i="11"/>
  <c r="AE53" i="11"/>
  <c r="AE54" i="11"/>
  <c r="AE56" i="11"/>
  <c r="AE57" i="11"/>
  <c r="AE60" i="11"/>
  <c r="AE63" i="11"/>
  <c r="AE64" i="11"/>
  <c r="AE9" i="11"/>
  <c r="BB18" i="7"/>
  <c r="BB11" i="7"/>
  <c r="BB12" i="7"/>
  <c r="BB13" i="7"/>
  <c r="BB16" i="7"/>
  <c r="BB17" i="7"/>
  <c r="BB19" i="7"/>
  <c r="BB22" i="7"/>
  <c r="BB23" i="7"/>
  <c r="BB24" i="7"/>
  <c r="BB25" i="7"/>
  <c r="BB28" i="7"/>
  <c r="BB29" i="7"/>
  <c r="BB30" i="7"/>
  <c r="BB31" i="7"/>
  <c r="BB33" i="7"/>
  <c r="BB34" i="7"/>
  <c r="BB35" i="7"/>
  <c r="BB36" i="7"/>
  <c r="BB39" i="7"/>
  <c r="BB40" i="7"/>
  <c r="BB41" i="7"/>
  <c r="BB42" i="7"/>
  <c r="BB44" i="7"/>
  <c r="BB45" i="7"/>
  <c r="BB46" i="7"/>
  <c r="BB47" i="7"/>
  <c r="AY11" i="7"/>
  <c r="BA11" i="7"/>
  <c r="AY12" i="7"/>
  <c r="BA12" i="7"/>
  <c r="AY13" i="7"/>
  <c r="BA13" i="7"/>
  <c r="AY16" i="7"/>
  <c r="BA16" i="7"/>
  <c r="AY17" i="7"/>
  <c r="BA17" i="7"/>
  <c r="AY18" i="7"/>
  <c r="BA18" i="7"/>
  <c r="AY19" i="7"/>
  <c r="BA19" i="7"/>
  <c r="AY22" i="7"/>
  <c r="BA22" i="7"/>
  <c r="AY23" i="7"/>
  <c r="BA23" i="7"/>
  <c r="AY24" i="7"/>
  <c r="BA24" i="7"/>
  <c r="AY25" i="7"/>
  <c r="BA25" i="7"/>
  <c r="AY28" i="7"/>
  <c r="BA28" i="7"/>
  <c r="AY29" i="7"/>
  <c r="BA29" i="7"/>
  <c r="AY30" i="7"/>
  <c r="BA30" i="7"/>
  <c r="AY31" i="7"/>
  <c r="BA31" i="7"/>
  <c r="AY33" i="7"/>
  <c r="BA33" i="7"/>
  <c r="AY34" i="7"/>
  <c r="BA34" i="7"/>
  <c r="AY35" i="7"/>
  <c r="BA35" i="7"/>
  <c r="AY36" i="7"/>
  <c r="BA36" i="7"/>
  <c r="AY39" i="7"/>
  <c r="BA39" i="7"/>
  <c r="AY40" i="7"/>
  <c r="BA40" i="7"/>
  <c r="AY41" i="7"/>
  <c r="BA41" i="7"/>
  <c r="AY42" i="7"/>
  <c r="BA42" i="7"/>
  <c r="AY44" i="7"/>
  <c r="BA44" i="7"/>
  <c r="AY45" i="7"/>
  <c r="BA45" i="7"/>
  <c r="AY46" i="7"/>
  <c r="BA46" i="7"/>
  <c r="AY47" i="7"/>
  <c r="BA47" i="7"/>
  <c r="AZ11" i="7"/>
  <c r="AZ12" i="7"/>
  <c r="AZ13" i="7"/>
  <c r="AZ16" i="7"/>
  <c r="AZ17" i="7"/>
  <c r="AZ18" i="7"/>
  <c r="AZ19" i="7"/>
  <c r="AZ22" i="7"/>
  <c r="AZ23" i="7"/>
  <c r="AZ24" i="7"/>
  <c r="AZ25" i="7"/>
  <c r="AZ28" i="7"/>
  <c r="AZ29" i="7"/>
  <c r="AZ30" i="7"/>
  <c r="AZ31" i="7"/>
  <c r="AZ33" i="7"/>
  <c r="AZ34" i="7"/>
  <c r="AZ35" i="7"/>
  <c r="AZ36" i="7"/>
  <c r="AZ39" i="7"/>
  <c r="AZ40" i="7"/>
  <c r="AZ41" i="7"/>
  <c r="AZ42" i="7"/>
  <c r="AZ44" i="7"/>
  <c r="AZ45" i="7"/>
  <c r="AZ46" i="7"/>
  <c r="AZ47" i="7"/>
  <c r="BB10" i="7"/>
  <c r="AY10" i="7"/>
  <c r="BA10" i="7"/>
  <c r="AZ10" i="7"/>
  <c r="BB13" i="12"/>
  <c r="BB14" i="12"/>
  <c r="BB16" i="12"/>
  <c r="BB18" i="12"/>
  <c r="BB19" i="12"/>
  <c r="BB21" i="12"/>
  <c r="BB23" i="12"/>
  <c r="BB24" i="12"/>
  <c r="BB26" i="12"/>
  <c r="BB28" i="12"/>
  <c r="BB29" i="12"/>
  <c r="BB31" i="12"/>
  <c r="BB32" i="12"/>
  <c r="BB33" i="12"/>
  <c r="BB34" i="12"/>
  <c r="BB38" i="12"/>
  <c r="BB39" i="12"/>
  <c r="BB40" i="12"/>
  <c r="BB41" i="12"/>
  <c r="BB43" i="12"/>
  <c r="BB44" i="12"/>
  <c r="BB45" i="12"/>
  <c r="BB46" i="12"/>
  <c r="BB48" i="12"/>
  <c r="BB49" i="12"/>
  <c r="BB50" i="12"/>
  <c r="BB51" i="12"/>
  <c r="BB53" i="12"/>
  <c r="BB54" i="12"/>
  <c r="BB55" i="12"/>
  <c r="BB56" i="12"/>
  <c r="BB58" i="12"/>
  <c r="BB59" i="12"/>
  <c r="BB60" i="12"/>
  <c r="BB61" i="12"/>
  <c r="AY12" i="12"/>
  <c r="BA12" i="12"/>
  <c r="AY13" i="12"/>
  <c r="BA13" i="12"/>
  <c r="AY14" i="12"/>
  <c r="BA14" i="12"/>
  <c r="AY16" i="12"/>
  <c r="BA16" i="12"/>
  <c r="AY17" i="12"/>
  <c r="BA17" i="12"/>
  <c r="AY18" i="12"/>
  <c r="BA18" i="12"/>
  <c r="AY19" i="12"/>
  <c r="BA19" i="12"/>
  <c r="AY21" i="12"/>
  <c r="BA21" i="12"/>
  <c r="AY22" i="12"/>
  <c r="BA22" i="12"/>
  <c r="AY23" i="12"/>
  <c r="BA23" i="12"/>
  <c r="AY24" i="12"/>
  <c r="BA24" i="12"/>
  <c r="AY26" i="12"/>
  <c r="BA26" i="12"/>
  <c r="AY27" i="12"/>
  <c r="BA27" i="12"/>
  <c r="AY28" i="12"/>
  <c r="BA28" i="12"/>
  <c r="AY29" i="12"/>
  <c r="BA29" i="12"/>
  <c r="AY31" i="12"/>
  <c r="BA31" i="12"/>
  <c r="AY32" i="12"/>
  <c r="BA32" i="12"/>
  <c r="AY33" i="12"/>
  <c r="BA33" i="12"/>
  <c r="AY34" i="12"/>
  <c r="BA34" i="12"/>
  <c r="AY38" i="12"/>
  <c r="BA38" i="12"/>
  <c r="AY39" i="12"/>
  <c r="BA39" i="12"/>
  <c r="AY40" i="12"/>
  <c r="BA40" i="12"/>
  <c r="AY41" i="12"/>
  <c r="BA41" i="12"/>
  <c r="AY43" i="12"/>
  <c r="BA43" i="12"/>
  <c r="AY44" i="12"/>
  <c r="BA44" i="12"/>
  <c r="AY45" i="12"/>
  <c r="BA45" i="12"/>
  <c r="AY46" i="12"/>
  <c r="BA46" i="12"/>
  <c r="AY48" i="12"/>
  <c r="BA48" i="12"/>
  <c r="AY49" i="12"/>
  <c r="BA49" i="12"/>
  <c r="AY50" i="12"/>
  <c r="BA50" i="12"/>
  <c r="AY51" i="12"/>
  <c r="BA51" i="12"/>
  <c r="AY53" i="12"/>
  <c r="BA53" i="12"/>
  <c r="AY54" i="12"/>
  <c r="BA54" i="12"/>
  <c r="AY55" i="12"/>
  <c r="BA55" i="12"/>
  <c r="AY56" i="12"/>
  <c r="BA56" i="12"/>
  <c r="AY58" i="12"/>
  <c r="BA58" i="12"/>
  <c r="AY59" i="12"/>
  <c r="BA59" i="12"/>
  <c r="AY60" i="12"/>
  <c r="BA60" i="12"/>
  <c r="AY61" i="12"/>
  <c r="BA61" i="12"/>
  <c r="AZ12" i="12"/>
  <c r="AZ13" i="12"/>
  <c r="AZ14" i="12"/>
  <c r="AZ16" i="12"/>
  <c r="AZ17" i="12"/>
  <c r="AZ18" i="12"/>
  <c r="AZ19" i="12"/>
  <c r="AZ21" i="12"/>
  <c r="AZ22" i="12"/>
  <c r="AZ23" i="12"/>
  <c r="AZ24" i="12"/>
  <c r="AZ26" i="12"/>
  <c r="AZ27" i="12"/>
  <c r="AZ28" i="12"/>
  <c r="AZ29" i="12"/>
  <c r="AZ31" i="12"/>
  <c r="AZ32" i="12"/>
  <c r="AZ33" i="12"/>
  <c r="AZ34" i="12"/>
  <c r="AZ38" i="12"/>
  <c r="AZ39" i="12"/>
  <c r="AZ40" i="12"/>
  <c r="AZ41" i="12"/>
  <c r="AZ43" i="12"/>
  <c r="AZ44" i="12"/>
  <c r="AZ45" i="12"/>
  <c r="AZ46" i="12"/>
  <c r="AZ48" i="12"/>
  <c r="AZ49" i="12"/>
  <c r="AZ50" i="12"/>
  <c r="AZ51" i="12"/>
  <c r="AZ53" i="12"/>
  <c r="AZ54" i="12"/>
  <c r="AZ55" i="12"/>
  <c r="AZ56" i="12"/>
  <c r="AZ58" i="12"/>
  <c r="AZ59" i="12"/>
  <c r="AZ60" i="12"/>
  <c r="AZ61" i="12"/>
  <c r="BB11" i="12"/>
  <c r="AY11" i="12"/>
  <c r="BA11" i="12"/>
  <c r="AZ11" i="12"/>
  <c r="BB11" i="1"/>
  <c r="BB12" i="1"/>
  <c r="BB13" i="1"/>
  <c r="BB16" i="1"/>
  <c r="BB17" i="1"/>
  <c r="BB18" i="1"/>
  <c r="BB19" i="1"/>
  <c r="BB21" i="1"/>
  <c r="BB22" i="1"/>
  <c r="BB23" i="1"/>
  <c r="BB24" i="1"/>
  <c r="BB26" i="1"/>
  <c r="BB27" i="1"/>
  <c r="BB28" i="1"/>
  <c r="BB29" i="1"/>
  <c r="BB32" i="1"/>
  <c r="BB33" i="1"/>
  <c r="BB34" i="1"/>
  <c r="BB35" i="1"/>
  <c r="BB38" i="1"/>
  <c r="BB39" i="1"/>
  <c r="BB40" i="1"/>
  <c r="BB41" i="1"/>
  <c r="BB43" i="1"/>
  <c r="BB44" i="1"/>
  <c r="BB45" i="1"/>
  <c r="BB46" i="1"/>
  <c r="AY11" i="1"/>
  <c r="BA11" i="1"/>
  <c r="AY12" i="1"/>
  <c r="BA12" i="1"/>
  <c r="AY13" i="1"/>
  <c r="BA13" i="1"/>
  <c r="AY16" i="1"/>
  <c r="BA16" i="1"/>
  <c r="AY17" i="1"/>
  <c r="BA17" i="1"/>
  <c r="AY18" i="1"/>
  <c r="BA18" i="1"/>
  <c r="AY19" i="1"/>
  <c r="BA19" i="1"/>
  <c r="AY21" i="1"/>
  <c r="BA21" i="1"/>
  <c r="AY22" i="1"/>
  <c r="BA22" i="1"/>
  <c r="AY23" i="1"/>
  <c r="BA23" i="1"/>
  <c r="AY24" i="1"/>
  <c r="BA24" i="1"/>
  <c r="AY26" i="1"/>
  <c r="BA26" i="1"/>
  <c r="AY27" i="1"/>
  <c r="BA27" i="1"/>
  <c r="AY28" i="1"/>
  <c r="BA28" i="1"/>
  <c r="AY29" i="1"/>
  <c r="BA29" i="1"/>
  <c r="AY32" i="1"/>
  <c r="BA32" i="1"/>
  <c r="AY33" i="1"/>
  <c r="BA33" i="1"/>
  <c r="AY34" i="1"/>
  <c r="BA34" i="1"/>
  <c r="AY35" i="1"/>
  <c r="BA35" i="1"/>
  <c r="AY38" i="1"/>
  <c r="BA38" i="1"/>
  <c r="AY39" i="1"/>
  <c r="BA39" i="1"/>
  <c r="AY40" i="1"/>
  <c r="BA40" i="1"/>
  <c r="AY41" i="1"/>
  <c r="BA41" i="1"/>
  <c r="AY43" i="1"/>
  <c r="BA43" i="1"/>
  <c r="AY44" i="1"/>
  <c r="BA44" i="1"/>
  <c r="AY45" i="1"/>
  <c r="BA45" i="1"/>
  <c r="AY46" i="1"/>
  <c r="BA46" i="1"/>
  <c r="AZ11" i="1"/>
  <c r="AZ12" i="1"/>
  <c r="AZ13" i="1"/>
  <c r="AZ16" i="1"/>
  <c r="AZ17" i="1"/>
  <c r="AZ18" i="1"/>
  <c r="AZ19" i="1"/>
  <c r="AZ21" i="1"/>
  <c r="AZ22" i="1"/>
  <c r="AZ23" i="1"/>
  <c r="AZ24" i="1"/>
  <c r="AZ26" i="1"/>
  <c r="AZ27" i="1"/>
  <c r="AZ28" i="1"/>
  <c r="AZ29" i="1"/>
  <c r="AZ32" i="1"/>
  <c r="AZ33" i="1"/>
  <c r="AZ34" i="1"/>
  <c r="AZ35" i="1"/>
  <c r="AZ38" i="1"/>
  <c r="AZ39" i="1"/>
  <c r="AZ40" i="1"/>
  <c r="AZ41" i="1"/>
  <c r="AZ43" i="1"/>
  <c r="AZ44" i="1"/>
  <c r="AZ45" i="1"/>
  <c r="AZ46" i="1"/>
  <c r="BB10" i="1"/>
  <c r="AY10" i="1"/>
  <c r="BA10" i="1"/>
  <c r="AZ10" i="1"/>
  <c r="BB12" i="10"/>
  <c r="BB13" i="10"/>
  <c r="BB15" i="10"/>
  <c r="BB16" i="10"/>
  <c r="BB17" i="10"/>
  <c r="BB18" i="10"/>
  <c r="BB19" i="10"/>
  <c r="BA10" i="10"/>
  <c r="AY11" i="10"/>
  <c r="BA11" i="10"/>
  <c r="AY12" i="10"/>
  <c r="BA12" i="10"/>
  <c r="AY13" i="10"/>
  <c r="BA13" i="10"/>
  <c r="AY15" i="10"/>
  <c r="BA15" i="10"/>
  <c r="AY16" i="10"/>
  <c r="BA16" i="10"/>
  <c r="AY17" i="10"/>
  <c r="BA17" i="10"/>
  <c r="AY18" i="10"/>
  <c r="BA18" i="10"/>
  <c r="AY19" i="10"/>
  <c r="BA19" i="10"/>
  <c r="AY21" i="10"/>
  <c r="BA21" i="10"/>
  <c r="AY22" i="10"/>
  <c r="BA22" i="10"/>
  <c r="AZ22" i="10"/>
  <c r="AZ10" i="10"/>
  <c r="AZ11" i="10"/>
  <c r="AZ12" i="10"/>
  <c r="AZ13" i="10"/>
  <c r="AZ15" i="10"/>
  <c r="AZ16" i="10"/>
  <c r="AZ17" i="10"/>
  <c r="AZ18" i="10"/>
  <c r="AZ19" i="10"/>
  <c r="AZ21" i="10"/>
  <c r="BB8" i="10"/>
  <c r="AY8" i="10"/>
  <c r="BA8" i="10"/>
  <c r="AZ8" i="10"/>
  <c r="Q10" i="5"/>
  <c r="P10" i="5"/>
  <c r="P11" i="5"/>
  <c r="Q9" i="5"/>
  <c r="P9" i="5"/>
  <c r="Q10" i="11"/>
  <c r="Q13" i="11"/>
  <c r="Q14" i="11"/>
  <c r="Q17" i="11"/>
  <c r="Q18" i="11"/>
  <c r="Q21" i="11"/>
  <c r="Q22" i="11"/>
  <c r="Q25" i="11"/>
  <c r="Q26" i="11"/>
  <c r="Q29" i="11"/>
  <c r="Q30" i="11"/>
  <c r="Q33" i="11"/>
  <c r="Q34" i="11"/>
  <c r="Q37" i="11"/>
  <c r="Q38" i="11"/>
  <c r="Q41" i="11"/>
  <c r="Q42" i="11"/>
  <c r="Q45" i="11"/>
  <c r="Q47" i="11"/>
  <c r="Q48" i="11"/>
  <c r="Q50" i="11"/>
  <c r="Q51" i="11"/>
  <c r="Q53" i="11"/>
  <c r="Q54" i="11"/>
  <c r="Q60" i="11"/>
  <c r="Q63" i="11"/>
  <c r="Q64" i="11"/>
  <c r="P10" i="11"/>
  <c r="P13" i="11"/>
  <c r="P14" i="11"/>
  <c r="P17" i="11"/>
  <c r="P18" i="11"/>
  <c r="P21" i="11"/>
  <c r="P22" i="11"/>
  <c r="P25" i="11"/>
  <c r="P26" i="11"/>
  <c r="P29" i="11"/>
  <c r="P30" i="11"/>
  <c r="P33" i="11"/>
  <c r="P34" i="11"/>
  <c r="P37" i="11"/>
  <c r="P38" i="11"/>
  <c r="P41" i="11"/>
  <c r="P42" i="11"/>
  <c r="P45" i="11"/>
  <c r="P47" i="11"/>
  <c r="P48" i="11"/>
  <c r="P50" i="11"/>
  <c r="P51" i="11"/>
  <c r="P53" i="11"/>
  <c r="P54" i="11"/>
  <c r="P56" i="11"/>
  <c r="P57" i="11"/>
  <c r="P60" i="11"/>
  <c r="P63" i="11"/>
  <c r="P64" i="11"/>
  <c r="Q9" i="11"/>
  <c r="P9" i="11"/>
  <c r="AC11" i="7"/>
  <c r="AC12" i="7"/>
  <c r="AC13" i="7"/>
  <c r="AC16" i="7"/>
  <c r="AC17" i="7"/>
  <c r="AC18" i="7"/>
  <c r="AC19" i="7"/>
  <c r="AC22" i="7"/>
  <c r="AC23" i="7"/>
  <c r="AC24" i="7"/>
  <c r="AC25" i="7"/>
  <c r="AC28" i="7"/>
  <c r="AC29" i="7"/>
  <c r="AC30" i="7"/>
  <c r="AC31" i="7"/>
  <c r="AC33" i="7"/>
  <c r="AC34" i="7"/>
  <c r="AC35" i="7"/>
  <c r="AC36" i="7"/>
  <c r="AC39" i="7"/>
  <c r="AC40" i="7"/>
  <c r="AC41" i="7"/>
  <c r="AC42" i="7"/>
  <c r="AC44" i="7"/>
  <c r="AC45" i="7"/>
  <c r="AC46" i="7"/>
  <c r="AC47" i="7"/>
  <c r="Z11" i="7"/>
  <c r="AB11" i="7"/>
  <c r="Z12" i="7"/>
  <c r="AB12" i="7"/>
  <c r="Z13" i="7"/>
  <c r="AB13" i="7"/>
  <c r="Z16" i="7"/>
  <c r="AB16" i="7"/>
  <c r="Z17" i="7"/>
  <c r="AB17" i="7"/>
  <c r="Z18" i="7"/>
  <c r="AB18" i="7"/>
  <c r="Z19" i="7"/>
  <c r="AB19" i="7"/>
  <c r="Z22" i="7"/>
  <c r="AB22" i="7"/>
  <c r="Z23" i="7"/>
  <c r="AB23" i="7"/>
  <c r="Z24" i="7"/>
  <c r="AB24" i="7"/>
  <c r="Z25" i="7"/>
  <c r="AB25" i="7"/>
  <c r="Z28" i="7"/>
  <c r="AB28" i="7"/>
  <c r="Z29" i="7"/>
  <c r="AB29" i="7"/>
  <c r="Z30" i="7"/>
  <c r="AB30" i="7"/>
  <c r="Z31" i="7"/>
  <c r="AB31" i="7"/>
  <c r="Z33" i="7"/>
  <c r="AB33" i="7"/>
  <c r="Z34" i="7"/>
  <c r="AB34" i="7"/>
  <c r="Z35" i="7"/>
  <c r="AB35" i="7"/>
  <c r="Z36" i="7"/>
  <c r="AB36" i="7"/>
  <c r="Z39" i="7"/>
  <c r="AB39" i="7"/>
  <c r="Z40" i="7"/>
  <c r="AB40" i="7"/>
  <c r="Z41" i="7"/>
  <c r="AB41" i="7"/>
  <c r="Z42" i="7"/>
  <c r="AB42" i="7"/>
  <c r="Z44" i="7"/>
  <c r="AB44" i="7"/>
  <c r="Z45" i="7"/>
  <c r="AB45" i="7"/>
  <c r="Z46" i="7"/>
  <c r="AB46" i="7"/>
  <c r="Z47" i="7"/>
  <c r="AB47" i="7"/>
  <c r="AA11" i="7"/>
  <c r="AA12" i="7"/>
  <c r="AA13" i="7"/>
  <c r="AA16" i="7"/>
  <c r="AA17" i="7"/>
  <c r="AA18" i="7"/>
  <c r="AA19" i="7"/>
  <c r="AA22" i="7"/>
  <c r="AA23" i="7"/>
  <c r="AA24" i="7"/>
  <c r="AA25" i="7"/>
  <c r="AA28" i="7"/>
  <c r="AA29" i="7"/>
  <c r="AA30" i="7"/>
  <c r="AA31" i="7"/>
  <c r="AA33" i="7"/>
  <c r="AA34" i="7"/>
  <c r="AA35" i="7"/>
  <c r="AA36" i="7"/>
  <c r="AA39" i="7"/>
  <c r="AA40" i="7"/>
  <c r="AA41" i="7"/>
  <c r="AA42" i="7"/>
  <c r="AA44" i="7"/>
  <c r="AA45" i="7"/>
  <c r="AA46" i="7"/>
  <c r="AA47" i="7"/>
  <c r="AC10" i="7"/>
  <c r="Z10" i="7"/>
  <c r="AB10" i="7"/>
  <c r="AA10" i="7"/>
  <c r="AC13" i="12"/>
  <c r="AC14" i="12"/>
  <c r="AC16" i="12"/>
  <c r="AC18" i="12"/>
  <c r="AC19" i="12"/>
  <c r="AC21" i="12"/>
  <c r="AC23" i="12"/>
  <c r="AC24" i="12"/>
  <c r="AC26" i="12"/>
  <c r="AC28" i="12"/>
  <c r="AC29" i="12"/>
  <c r="AC31" i="12"/>
  <c r="AC32" i="12"/>
  <c r="AC33" i="12"/>
  <c r="AC34" i="12"/>
  <c r="AC38" i="12"/>
  <c r="AC39" i="12"/>
  <c r="AC40" i="12"/>
  <c r="AC41" i="12"/>
  <c r="AC43" i="12"/>
  <c r="AC44" i="12"/>
  <c r="AC45" i="12"/>
  <c r="AC46" i="12"/>
  <c r="AC48" i="12"/>
  <c r="AC49" i="12"/>
  <c r="AC50" i="12"/>
  <c r="AC51" i="12"/>
  <c r="AC53" i="12"/>
  <c r="AC54" i="12"/>
  <c r="AC55" i="12"/>
  <c r="AC56" i="12"/>
  <c r="AC58" i="12"/>
  <c r="AC59" i="12"/>
  <c r="AC60" i="12"/>
  <c r="AC61" i="12"/>
  <c r="Z12" i="12"/>
  <c r="AB12" i="12"/>
  <c r="Z13" i="12"/>
  <c r="AB13" i="12"/>
  <c r="Z14" i="12"/>
  <c r="AB14" i="12"/>
  <c r="Z16" i="12"/>
  <c r="AB16" i="12"/>
  <c r="Z17" i="12"/>
  <c r="AB17" i="12"/>
  <c r="Z18" i="12"/>
  <c r="AB18" i="12"/>
  <c r="Z19" i="12"/>
  <c r="AB19" i="12"/>
  <c r="Z21" i="12"/>
  <c r="AB21" i="12"/>
  <c r="Z22" i="12"/>
  <c r="AB22" i="12"/>
  <c r="Z23" i="12"/>
  <c r="AB23" i="12"/>
  <c r="Z24" i="12"/>
  <c r="AB24" i="12"/>
  <c r="Z26" i="12"/>
  <c r="AB26" i="12"/>
  <c r="Z27" i="12"/>
  <c r="AB27" i="12"/>
  <c r="Z28" i="12"/>
  <c r="AB28" i="12"/>
  <c r="Z29" i="12"/>
  <c r="AB29" i="12"/>
  <c r="Z31" i="12"/>
  <c r="AB31" i="12"/>
  <c r="Z32" i="12"/>
  <c r="AB32" i="12"/>
  <c r="Z33" i="12"/>
  <c r="AB33" i="12"/>
  <c r="Z34" i="12"/>
  <c r="AB34" i="12"/>
  <c r="Z38" i="12"/>
  <c r="AB38" i="12"/>
  <c r="Z39" i="12"/>
  <c r="AB39" i="12"/>
  <c r="Z40" i="12"/>
  <c r="AB40" i="12"/>
  <c r="Z41" i="12"/>
  <c r="AB41" i="12"/>
  <c r="Z43" i="12"/>
  <c r="AB43" i="12"/>
  <c r="Z44" i="12"/>
  <c r="AB44" i="12"/>
  <c r="Z45" i="12"/>
  <c r="AB45" i="12"/>
  <c r="Z46" i="12"/>
  <c r="AB46" i="12"/>
  <c r="Z48" i="12"/>
  <c r="AB48" i="12"/>
  <c r="Z49" i="12"/>
  <c r="AB49" i="12"/>
  <c r="Z50" i="12"/>
  <c r="AB50" i="12"/>
  <c r="Z51" i="12"/>
  <c r="AB51" i="12"/>
  <c r="Z53" i="12"/>
  <c r="AB53" i="12"/>
  <c r="Z54" i="12"/>
  <c r="AB54" i="12"/>
  <c r="Z55" i="12"/>
  <c r="AB55" i="12"/>
  <c r="Z56" i="12"/>
  <c r="AB56" i="12"/>
  <c r="Z58" i="12"/>
  <c r="AB58" i="12"/>
  <c r="Z59" i="12"/>
  <c r="AB59" i="12"/>
  <c r="Z60" i="12"/>
  <c r="AB60" i="12"/>
  <c r="Z61" i="12"/>
  <c r="AB61" i="12"/>
  <c r="AA12" i="12"/>
  <c r="AA13" i="12"/>
  <c r="AA14" i="12"/>
  <c r="AA16" i="12"/>
  <c r="AA17" i="12"/>
  <c r="AA18" i="12"/>
  <c r="AA19" i="12"/>
  <c r="AA21" i="12"/>
  <c r="AA22" i="12"/>
  <c r="AA23" i="12"/>
  <c r="AA24" i="12"/>
  <c r="AA26" i="12"/>
  <c r="AA27" i="12"/>
  <c r="AA28" i="12"/>
  <c r="AA29" i="12"/>
  <c r="AA31" i="12"/>
  <c r="AA32" i="12"/>
  <c r="AA33" i="12"/>
  <c r="AA34" i="12"/>
  <c r="AA38" i="12"/>
  <c r="AA39" i="12"/>
  <c r="AA40" i="12"/>
  <c r="AA41" i="12"/>
  <c r="AA43" i="12"/>
  <c r="AA44" i="12"/>
  <c r="AA45" i="12"/>
  <c r="AA46" i="12"/>
  <c r="AA48" i="12"/>
  <c r="AA49" i="12"/>
  <c r="AA50" i="12"/>
  <c r="AA51" i="12"/>
  <c r="AA53" i="12"/>
  <c r="AA54" i="12"/>
  <c r="AA55" i="12"/>
  <c r="AA56" i="12"/>
  <c r="AA58" i="12"/>
  <c r="AA59" i="12"/>
  <c r="AA60" i="12"/>
  <c r="AA61" i="12"/>
  <c r="AC11" i="12"/>
  <c r="Z11" i="12"/>
  <c r="AB11" i="12"/>
  <c r="AA11" i="12"/>
  <c r="AC11" i="1"/>
  <c r="AC12" i="1"/>
  <c r="AC13" i="1"/>
  <c r="AC16" i="1"/>
  <c r="AC17" i="1"/>
  <c r="AC18" i="1"/>
  <c r="AC19" i="1"/>
  <c r="AC21" i="1"/>
  <c r="AC22" i="1"/>
  <c r="AC23" i="1"/>
  <c r="AC24" i="1"/>
  <c r="AC26" i="1"/>
  <c r="AC27" i="1"/>
  <c r="AC28" i="1"/>
  <c r="AC29" i="1"/>
  <c r="AC32" i="1"/>
  <c r="AC33" i="1"/>
  <c r="AC34" i="1"/>
  <c r="AC35" i="1"/>
  <c r="AC38" i="1"/>
  <c r="AC39" i="1"/>
  <c r="AC40" i="1"/>
  <c r="AC41" i="1"/>
  <c r="AC43" i="1"/>
  <c r="AC44" i="1"/>
  <c r="AC45" i="1"/>
  <c r="AC46" i="1"/>
  <c r="Z11" i="1"/>
  <c r="AB11" i="1"/>
  <c r="Z12" i="1"/>
  <c r="AB12" i="1"/>
  <c r="Z13" i="1"/>
  <c r="AB13" i="1"/>
  <c r="Z16" i="1"/>
  <c r="AB16" i="1"/>
  <c r="Z17" i="1"/>
  <c r="AB17" i="1"/>
  <c r="Z18" i="1"/>
  <c r="AB18" i="1"/>
  <c r="Z19" i="1"/>
  <c r="AB19" i="1"/>
  <c r="Z21" i="1"/>
  <c r="AB21" i="1"/>
  <c r="Z22" i="1"/>
  <c r="AB22" i="1"/>
  <c r="Z23" i="1"/>
  <c r="AB23" i="1"/>
  <c r="Z24" i="1"/>
  <c r="AB24" i="1"/>
  <c r="Z26" i="1"/>
  <c r="AB26" i="1"/>
  <c r="Z27" i="1"/>
  <c r="AB27" i="1"/>
  <c r="Z28" i="1"/>
  <c r="AB28" i="1"/>
  <c r="Z29" i="1"/>
  <c r="AB29" i="1"/>
  <c r="Z32" i="1"/>
  <c r="AB32" i="1"/>
  <c r="Z33" i="1"/>
  <c r="AB33" i="1"/>
  <c r="Z34" i="1"/>
  <c r="AB34" i="1"/>
  <c r="Z35" i="1"/>
  <c r="AB35" i="1"/>
  <c r="Z38" i="1"/>
  <c r="AB38" i="1"/>
  <c r="Z39" i="1"/>
  <c r="AB39" i="1"/>
  <c r="Z40" i="1"/>
  <c r="AB40" i="1"/>
  <c r="Z41" i="1"/>
  <c r="AB41" i="1"/>
  <c r="Z43" i="1"/>
  <c r="AB43" i="1"/>
  <c r="Z44" i="1"/>
  <c r="AB44" i="1"/>
  <c r="Z45" i="1"/>
  <c r="AB45" i="1"/>
  <c r="Z46" i="1"/>
  <c r="AB46" i="1"/>
  <c r="AA11" i="1"/>
  <c r="AA12" i="1"/>
  <c r="AA13" i="1"/>
  <c r="AA16" i="1"/>
  <c r="AA17" i="1"/>
  <c r="AA18" i="1"/>
  <c r="AA19" i="1"/>
  <c r="AA21" i="1"/>
  <c r="AA22" i="1"/>
  <c r="AA23" i="1"/>
  <c r="AA24" i="1"/>
  <c r="AA26" i="1"/>
  <c r="AA27" i="1"/>
  <c r="AA28" i="1"/>
  <c r="AA29" i="1"/>
  <c r="AA32" i="1"/>
  <c r="AA33" i="1"/>
  <c r="AA34" i="1"/>
  <c r="AA35" i="1"/>
  <c r="AA38" i="1"/>
  <c r="AA39" i="1"/>
  <c r="AA40" i="1"/>
  <c r="AA41" i="1"/>
  <c r="AA43" i="1"/>
  <c r="AA44" i="1"/>
  <c r="AA45" i="1"/>
  <c r="AA46" i="1"/>
  <c r="AC10" i="1"/>
  <c r="Z10" i="1"/>
  <c r="AB10" i="1"/>
  <c r="AA10" i="1"/>
  <c r="AC12" i="10"/>
  <c r="AC13" i="10"/>
  <c r="AC15" i="10"/>
  <c r="AC16" i="10"/>
  <c r="AC17" i="10"/>
  <c r="AC18" i="10"/>
  <c r="AC19" i="10"/>
  <c r="AB10" i="10"/>
  <c r="Z11" i="10"/>
  <c r="AB11" i="10"/>
  <c r="Z12" i="10"/>
  <c r="AB12" i="10"/>
  <c r="Z13" i="10"/>
  <c r="AB13" i="10"/>
  <c r="Z15" i="10"/>
  <c r="AB15" i="10"/>
  <c r="Z16" i="10"/>
  <c r="AB16" i="10"/>
  <c r="Z17" i="10"/>
  <c r="AB17" i="10"/>
  <c r="Z18" i="10"/>
  <c r="AB18" i="10"/>
  <c r="Z19" i="10"/>
  <c r="AB19" i="10"/>
  <c r="Z21" i="10"/>
  <c r="AB21" i="10"/>
  <c r="Z22" i="10"/>
  <c r="AB22" i="10"/>
  <c r="AA10" i="10"/>
  <c r="AA11" i="10"/>
  <c r="AA12" i="10"/>
  <c r="AA13" i="10"/>
  <c r="AA15" i="10"/>
  <c r="AA16" i="10"/>
  <c r="AA17" i="10"/>
  <c r="AA18" i="10"/>
  <c r="AA19" i="10"/>
  <c r="AA21" i="10"/>
  <c r="AA22" i="10"/>
  <c r="AC8" i="10"/>
  <c r="Z8" i="10"/>
  <c r="AB8" i="10"/>
  <c r="AA8" i="10"/>
  <c r="N10" i="5"/>
  <c r="N9" i="5"/>
  <c r="M10" i="5"/>
  <c r="M11" i="5"/>
  <c r="M9" i="5"/>
  <c r="N10" i="11"/>
  <c r="N13" i="11"/>
  <c r="N14" i="11"/>
  <c r="N17" i="11"/>
  <c r="N18" i="11"/>
  <c r="N21" i="11"/>
  <c r="N22" i="11"/>
  <c r="N25" i="11"/>
  <c r="N26" i="11"/>
  <c r="N29" i="11"/>
  <c r="N30" i="11"/>
  <c r="N33" i="11"/>
  <c r="N34" i="11"/>
  <c r="N37" i="11"/>
  <c r="N38" i="11"/>
  <c r="N41" i="11"/>
  <c r="N42" i="11"/>
  <c r="N45" i="11"/>
  <c r="N47" i="11"/>
  <c r="N48" i="11"/>
  <c r="N50" i="11"/>
  <c r="N51" i="11"/>
  <c r="N53" i="11"/>
  <c r="N54" i="11"/>
  <c r="N60" i="11"/>
  <c r="N63" i="11"/>
  <c r="N64" i="11"/>
  <c r="M10" i="11"/>
  <c r="M13" i="11"/>
  <c r="M14" i="11"/>
  <c r="M17" i="11"/>
  <c r="M18" i="11"/>
  <c r="M21" i="11"/>
  <c r="M22" i="11"/>
  <c r="M25" i="11"/>
  <c r="M26" i="11"/>
  <c r="M29" i="11"/>
  <c r="M30" i="11"/>
  <c r="M33" i="11"/>
  <c r="M34" i="11"/>
  <c r="M37" i="11"/>
  <c r="M38" i="11"/>
  <c r="M41" i="11"/>
  <c r="M42" i="11"/>
  <c r="M45" i="11"/>
  <c r="M47" i="11"/>
  <c r="M48" i="11"/>
  <c r="M50" i="11"/>
  <c r="M51" i="11"/>
  <c r="M53" i="11"/>
  <c r="M54" i="11"/>
  <c r="M56" i="11"/>
  <c r="M57" i="11"/>
  <c r="M60" i="11"/>
  <c r="M63" i="11"/>
  <c r="M64" i="11"/>
  <c r="N9" i="11"/>
  <c r="M9" i="11"/>
  <c r="U11" i="1"/>
  <c r="W11" i="1"/>
  <c r="U12" i="1"/>
  <c r="W12" i="1"/>
  <c r="U13" i="1"/>
  <c r="W13" i="1"/>
  <c r="U16" i="1"/>
  <c r="W16" i="1"/>
  <c r="U17" i="1"/>
  <c r="W17" i="1"/>
  <c r="U18" i="1"/>
  <c r="W18" i="1"/>
  <c r="U19" i="1"/>
  <c r="W19" i="1"/>
  <c r="U21" i="1"/>
  <c r="W21" i="1"/>
  <c r="U22" i="1"/>
  <c r="W22" i="1"/>
  <c r="U23" i="1"/>
  <c r="W23" i="1"/>
  <c r="U24" i="1"/>
  <c r="W24" i="1"/>
  <c r="U26" i="1"/>
  <c r="W26" i="1"/>
  <c r="U27" i="1"/>
  <c r="W27" i="1"/>
  <c r="U28" i="1"/>
  <c r="W28" i="1"/>
  <c r="U29" i="1"/>
  <c r="W29" i="1"/>
  <c r="U32" i="1"/>
  <c r="W32" i="1"/>
  <c r="U33" i="1"/>
  <c r="W33" i="1"/>
  <c r="U34" i="1"/>
  <c r="W34" i="1"/>
  <c r="U35" i="1"/>
  <c r="W35" i="1"/>
  <c r="U38" i="1"/>
  <c r="W38" i="1"/>
  <c r="U39" i="1"/>
  <c r="W39" i="1"/>
  <c r="U40" i="1"/>
  <c r="W40" i="1"/>
  <c r="U41" i="1"/>
  <c r="W41" i="1"/>
  <c r="U43" i="1"/>
  <c r="W43" i="1"/>
  <c r="U44" i="1"/>
  <c r="W44" i="1"/>
  <c r="U45" i="1"/>
  <c r="W45" i="1"/>
  <c r="U46" i="1"/>
  <c r="W46" i="1"/>
  <c r="V11" i="1"/>
  <c r="V12" i="1"/>
  <c r="V13" i="1"/>
  <c r="V16" i="1"/>
  <c r="V17" i="1"/>
  <c r="V18" i="1"/>
  <c r="V19" i="1"/>
  <c r="V21" i="1"/>
  <c r="V22" i="1"/>
  <c r="V23" i="1"/>
  <c r="V24" i="1"/>
  <c r="V26" i="1"/>
  <c r="V27" i="1"/>
  <c r="V28" i="1"/>
  <c r="V29" i="1"/>
  <c r="V32" i="1"/>
  <c r="V33" i="1"/>
  <c r="V34" i="1"/>
  <c r="V35" i="1"/>
  <c r="V38" i="1"/>
  <c r="V39" i="1"/>
  <c r="V40" i="1"/>
  <c r="V41" i="1"/>
  <c r="V43" i="1"/>
  <c r="V44" i="1"/>
  <c r="V45" i="1"/>
  <c r="V46" i="1"/>
  <c r="U10" i="1"/>
  <c r="W10" i="1"/>
  <c r="V10" i="1"/>
  <c r="V10" i="10"/>
  <c r="V11" i="10"/>
  <c r="V12" i="10"/>
  <c r="V13" i="10"/>
  <c r="V15" i="10"/>
  <c r="V16" i="10"/>
  <c r="V17" i="10"/>
  <c r="V18" i="10"/>
  <c r="V19" i="10"/>
  <c r="V21" i="10"/>
  <c r="V22" i="10"/>
  <c r="W10" i="10"/>
  <c r="U11" i="10"/>
  <c r="W11" i="10"/>
  <c r="U12" i="10"/>
  <c r="W12" i="10"/>
  <c r="U13" i="10"/>
  <c r="W13" i="10"/>
  <c r="U15" i="10"/>
  <c r="W15" i="10"/>
  <c r="U16" i="10"/>
  <c r="W16" i="10"/>
  <c r="U17" i="10"/>
  <c r="W17" i="10"/>
  <c r="U18" i="10"/>
  <c r="W18" i="10"/>
  <c r="U19" i="10"/>
  <c r="W19" i="10"/>
  <c r="U21" i="10"/>
  <c r="W21" i="10"/>
  <c r="U22" i="10"/>
  <c r="W22" i="10"/>
  <c r="U8" i="10"/>
  <c r="W8" i="10"/>
  <c r="V8" i="10"/>
  <c r="K9" i="5"/>
  <c r="J10" i="5"/>
  <c r="J9" i="5"/>
  <c r="P11" i="1"/>
  <c r="R11" i="1"/>
  <c r="P12" i="1"/>
  <c r="R12" i="1"/>
  <c r="P13" i="1"/>
  <c r="R13" i="1"/>
  <c r="P16" i="1"/>
  <c r="R16" i="1"/>
  <c r="P17" i="1"/>
  <c r="R17" i="1"/>
  <c r="P18" i="1"/>
  <c r="R18" i="1"/>
  <c r="P19" i="1"/>
  <c r="R19" i="1"/>
  <c r="P21" i="1"/>
  <c r="R21" i="1"/>
  <c r="P22" i="1"/>
  <c r="R22" i="1"/>
  <c r="P23" i="1"/>
  <c r="R23" i="1"/>
  <c r="P24" i="1"/>
  <c r="R24" i="1"/>
  <c r="P26" i="1"/>
  <c r="R26" i="1"/>
  <c r="P27" i="1"/>
  <c r="R27" i="1"/>
  <c r="P28" i="1"/>
  <c r="R28" i="1"/>
  <c r="P29" i="1"/>
  <c r="R29" i="1"/>
  <c r="P32" i="1"/>
  <c r="R32" i="1"/>
  <c r="P33" i="1"/>
  <c r="R33" i="1"/>
  <c r="P34" i="1"/>
  <c r="R34" i="1"/>
  <c r="P35" i="1"/>
  <c r="R35" i="1"/>
  <c r="P38" i="1"/>
  <c r="R38" i="1"/>
  <c r="P39" i="1"/>
  <c r="R39" i="1"/>
  <c r="P40" i="1"/>
  <c r="R40" i="1"/>
  <c r="P41" i="1"/>
  <c r="R41" i="1"/>
  <c r="P43" i="1"/>
  <c r="R43" i="1"/>
  <c r="P44" i="1"/>
  <c r="R44" i="1"/>
  <c r="P45" i="1"/>
  <c r="R45" i="1"/>
  <c r="P46" i="1"/>
  <c r="R46" i="1"/>
  <c r="P10" i="1"/>
  <c r="R10" i="1"/>
  <c r="Q16" i="1"/>
  <c r="Q17" i="1"/>
  <c r="Q18" i="1"/>
  <c r="Q19" i="1"/>
  <c r="Q21" i="1"/>
  <c r="Q22" i="1"/>
  <c r="Q23" i="1"/>
  <c r="Q24" i="1"/>
  <c r="Q26" i="1"/>
  <c r="Q27" i="1"/>
  <c r="Q28" i="1"/>
  <c r="Q29" i="1"/>
  <c r="Q32" i="1"/>
  <c r="Q33" i="1"/>
  <c r="Q34" i="1"/>
  <c r="Q35" i="1"/>
  <c r="Q38" i="1"/>
  <c r="Q39" i="1"/>
  <c r="Q40" i="1"/>
  <c r="Q41" i="1"/>
  <c r="Q43" i="1"/>
  <c r="Q44" i="1"/>
  <c r="Q45" i="1"/>
  <c r="Q46" i="1"/>
  <c r="Q11" i="1"/>
  <c r="Q12" i="1"/>
  <c r="Q13" i="1"/>
  <c r="Q10" i="1"/>
  <c r="S10" i="1"/>
  <c r="P12" i="12"/>
  <c r="R12" i="12"/>
  <c r="P13" i="12"/>
  <c r="R13" i="12"/>
  <c r="P14" i="12"/>
  <c r="R14" i="12"/>
  <c r="P16" i="12"/>
  <c r="R16" i="12"/>
  <c r="P17" i="12"/>
  <c r="R17" i="12"/>
  <c r="P18" i="12"/>
  <c r="R18" i="12"/>
  <c r="P19" i="12"/>
  <c r="R19" i="12"/>
  <c r="P21" i="12"/>
  <c r="R21" i="12"/>
  <c r="P22" i="12"/>
  <c r="R22" i="12"/>
  <c r="P23" i="12"/>
  <c r="R23" i="12"/>
  <c r="P24" i="12"/>
  <c r="R24" i="12"/>
  <c r="P26" i="12"/>
  <c r="R26" i="12"/>
  <c r="P27" i="12"/>
  <c r="R27" i="12"/>
  <c r="P28" i="12"/>
  <c r="R28" i="12"/>
  <c r="P29" i="12"/>
  <c r="R29" i="12"/>
  <c r="P31" i="12"/>
  <c r="R31" i="12"/>
  <c r="P32" i="12"/>
  <c r="R32" i="12"/>
  <c r="P33" i="12"/>
  <c r="R33" i="12"/>
  <c r="P34" i="12"/>
  <c r="R34" i="12"/>
  <c r="P38" i="12"/>
  <c r="R38" i="12"/>
  <c r="P39" i="12"/>
  <c r="R39" i="12"/>
  <c r="P40" i="12"/>
  <c r="R40" i="12"/>
  <c r="P41" i="12"/>
  <c r="R41" i="12"/>
  <c r="P43" i="12"/>
  <c r="R43" i="12"/>
  <c r="P44" i="12"/>
  <c r="R44" i="12"/>
  <c r="P45" i="12"/>
  <c r="R45" i="12"/>
  <c r="P46" i="12"/>
  <c r="R46" i="12"/>
  <c r="P48" i="12"/>
  <c r="R48" i="12"/>
  <c r="P49" i="12"/>
  <c r="R49" i="12"/>
  <c r="P50" i="12"/>
  <c r="R50" i="12"/>
  <c r="P51" i="12"/>
  <c r="R51" i="12"/>
  <c r="P53" i="12"/>
  <c r="R53" i="12"/>
  <c r="P54" i="12"/>
  <c r="R54" i="12"/>
  <c r="P55" i="12"/>
  <c r="R55" i="12"/>
  <c r="P56" i="12"/>
  <c r="R56" i="12"/>
  <c r="P59" i="12"/>
  <c r="R59" i="12"/>
  <c r="P60" i="12"/>
  <c r="R60" i="12"/>
  <c r="P61" i="12"/>
  <c r="R61" i="12"/>
  <c r="Q12" i="12"/>
  <c r="Q13" i="12"/>
  <c r="Q14" i="12"/>
  <c r="Q16" i="12"/>
  <c r="Q17" i="12"/>
  <c r="Q18" i="12"/>
  <c r="Q19" i="12"/>
  <c r="Q21" i="12"/>
  <c r="Q22" i="12"/>
  <c r="Q23" i="12"/>
  <c r="Q24" i="12"/>
  <c r="Q26" i="12"/>
  <c r="Q27" i="12"/>
  <c r="Q28" i="12"/>
  <c r="Q29" i="12"/>
  <c r="Q31" i="12"/>
  <c r="Q32" i="12"/>
  <c r="Q33" i="12"/>
  <c r="Q34" i="12"/>
  <c r="Q38" i="12"/>
  <c r="Q39" i="12"/>
  <c r="Q40" i="12"/>
  <c r="Q41" i="12"/>
  <c r="Q43" i="12"/>
  <c r="Q44" i="12"/>
  <c r="Q45" i="12"/>
  <c r="Q46" i="12"/>
  <c r="Q48" i="12"/>
  <c r="Q49" i="12"/>
  <c r="Q50" i="12"/>
  <c r="Q51" i="12"/>
  <c r="Q53" i="12"/>
  <c r="Q54" i="12"/>
  <c r="Q55" i="12"/>
  <c r="Q56" i="12"/>
  <c r="Q59" i="12"/>
  <c r="Q60" i="12"/>
  <c r="Q61" i="12"/>
  <c r="P11" i="12"/>
  <c r="R11" i="12"/>
  <c r="Q11" i="12"/>
  <c r="V11" i="7"/>
  <c r="V12" i="7"/>
  <c r="V13" i="7"/>
  <c r="V16" i="7"/>
  <c r="V17" i="7"/>
  <c r="V18" i="7"/>
  <c r="V19" i="7"/>
  <c r="V22" i="7"/>
  <c r="V23" i="7"/>
  <c r="V24" i="7"/>
  <c r="V25" i="7"/>
  <c r="V28" i="7"/>
  <c r="V29" i="7"/>
  <c r="V30" i="7"/>
  <c r="V31" i="7"/>
  <c r="V33" i="7"/>
  <c r="V34" i="7"/>
  <c r="V35" i="7"/>
  <c r="V36" i="7"/>
  <c r="V39" i="7"/>
  <c r="V40" i="7"/>
  <c r="V41" i="7"/>
  <c r="V42" i="7"/>
  <c r="V44" i="7"/>
  <c r="V45" i="7"/>
  <c r="V46" i="7"/>
  <c r="V47" i="7"/>
  <c r="U11" i="7"/>
  <c r="W11" i="7"/>
  <c r="U12" i="7"/>
  <c r="W12" i="7"/>
  <c r="U13" i="7"/>
  <c r="W13" i="7"/>
  <c r="U16" i="7"/>
  <c r="W16" i="7"/>
  <c r="U17" i="7"/>
  <c r="W17" i="7"/>
  <c r="U18" i="7"/>
  <c r="W18" i="7"/>
  <c r="U19" i="7"/>
  <c r="W19" i="7"/>
  <c r="U22" i="7"/>
  <c r="W22" i="7"/>
  <c r="U23" i="7"/>
  <c r="W23" i="7"/>
  <c r="U24" i="7"/>
  <c r="W24" i="7"/>
  <c r="U25" i="7"/>
  <c r="W25" i="7"/>
  <c r="U28" i="7"/>
  <c r="W28" i="7"/>
  <c r="U29" i="7"/>
  <c r="W29" i="7"/>
  <c r="U30" i="7"/>
  <c r="W30" i="7"/>
  <c r="U31" i="7"/>
  <c r="W31" i="7"/>
  <c r="U33" i="7"/>
  <c r="W33" i="7"/>
  <c r="U34" i="7"/>
  <c r="W34" i="7"/>
  <c r="U35" i="7"/>
  <c r="W35" i="7"/>
  <c r="U36" i="7"/>
  <c r="W36" i="7"/>
  <c r="U39" i="7"/>
  <c r="W39" i="7"/>
  <c r="U40" i="7"/>
  <c r="W40" i="7"/>
  <c r="U41" i="7"/>
  <c r="W41" i="7"/>
  <c r="U42" i="7"/>
  <c r="W42" i="7"/>
  <c r="U44" i="7"/>
  <c r="W44" i="7"/>
  <c r="U45" i="7"/>
  <c r="W45" i="7"/>
  <c r="U46" i="7"/>
  <c r="W46" i="7"/>
  <c r="U47" i="7"/>
  <c r="W47" i="7"/>
  <c r="X11" i="7"/>
  <c r="X12" i="7"/>
  <c r="X13" i="7"/>
  <c r="X16" i="7"/>
  <c r="X17" i="7"/>
  <c r="X18" i="7"/>
  <c r="X19" i="7"/>
  <c r="X22" i="7"/>
  <c r="X23" i="7"/>
  <c r="X24" i="7"/>
  <c r="X25" i="7"/>
  <c r="X28" i="7"/>
  <c r="X29" i="7"/>
  <c r="X30" i="7"/>
  <c r="X31" i="7"/>
  <c r="X33" i="7"/>
  <c r="X34" i="7"/>
  <c r="X35" i="7"/>
  <c r="X36" i="7"/>
  <c r="X39" i="7"/>
  <c r="X40" i="7"/>
  <c r="X41" i="7"/>
  <c r="X42" i="7"/>
  <c r="X44" i="7"/>
  <c r="X45" i="7"/>
  <c r="X46" i="7"/>
  <c r="X47" i="7"/>
  <c r="X10" i="7"/>
  <c r="U10" i="7"/>
  <c r="W10" i="7"/>
  <c r="V10" i="7"/>
  <c r="P11" i="7"/>
  <c r="R11" i="7"/>
  <c r="P12" i="7"/>
  <c r="R12" i="7"/>
  <c r="P13" i="7"/>
  <c r="R13" i="7"/>
  <c r="P16" i="7"/>
  <c r="R16" i="7"/>
  <c r="P17" i="7"/>
  <c r="R17" i="7"/>
  <c r="P18" i="7"/>
  <c r="R18" i="7"/>
  <c r="P19" i="7"/>
  <c r="R19" i="7"/>
  <c r="P22" i="7"/>
  <c r="R22" i="7"/>
  <c r="P23" i="7"/>
  <c r="R23" i="7"/>
  <c r="P24" i="7"/>
  <c r="R24" i="7"/>
  <c r="P25" i="7"/>
  <c r="R25" i="7"/>
  <c r="P28" i="7"/>
  <c r="R28" i="7"/>
  <c r="P29" i="7"/>
  <c r="R29" i="7"/>
  <c r="P30" i="7"/>
  <c r="R30" i="7"/>
  <c r="P31" i="7"/>
  <c r="R31" i="7"/>
  <c r="P33" i="7"/>
  <c r="R33" i="7"/>
  <c r="P34" i="7"/>
  <c r="R34" i="7"/>
  <c r="P35" i="7"/>
  <c r="R35" i="7"/>
  <c r="P36" i="7"/>
  <c r="R36" i="7"/>
  <c r="P39" i="7"/>
  <c r="R39" i="7"/>
  <c r="P40" i="7"/>
  <c r="R40" i="7"/>
  <c r="P41" i="7"/>
  <c r="R41" i="7"/>
  <c r="P42" i="7"/>
  <c r="R42" i="7"/>
  <c r="P44" i="7"/>
  <c r="R44" i="7"/>
  <c r="P45" i="7"/>
  <c r="R45" i="7"/>
  <c r="P46" i="7"/>
  <c r="R46" i="7"/>
  <c r="P47" i="7"/>
  <c r="R47" i="7"/>
  <c r="P10" i="7"/>
  <c r="R10" i="7"/>
  <c r="Q11" i="7"/>
  <c r="Q12" i="7"/>
  <c r="Q13" i="7"/>
  <c r="Q16" i="7"/>
  <c r="Q17" i="7"/>
  <c r="Q18" i="7"/>
  <c r="Q19" i="7"/>
  <c r="Q22" i="7"/>
  <c r="Q23" i="7"/>
  <c r="Q24" i="7"/>
  <c r="Q25" i="7"/>
  <c r="Q28" i="7"/>
  <c r="Q29" i="7"/>
  <c r="Q30" i="7"/>
  <c r="Q31" i="7"/>
  <c r="Q33" i="7"/>
  <c r="Q34" i="7"/>
  <c r="Q35" i="7"/>
  <c r="Q36" i="7"/>
  <c r="Q39" i="7"/>
  <c r="Q40" i="7"/>
  <c r="Q41" i="7"/>
  <c r="Q42" i="7"/>
  <c r="Q44" i="7"/>
  <c r="Q45" i="7"/>
  <c r="Q46" i="7"/>
  <c r="Q47" i="7"/>
  <c r="Q10" i="7"/>
  <c r="X13" i="12"/>
  <c r="X14" i="12"/>
  <c r="X16" i="12"/>
  <c r="X18" i="12"/>
  <c r="X19" i="12"/>
  <c r="X21" i="12"/>
  <c r="X23" i="12"/>
  <c r="X24" i="12"/>
  <c r="X26" i="12"/>
  <c r="X28" i="12"/>
  <c r="X29" i="12"/>
  <c r="X31" i="12"/>
  <c r="X32" i="12"/>
  <c r="X33" i="12"/>
  <c r="X34" i="12"/>
  <c r="X38" i="12"/>
  <c r="X39" i="12"/>
  <c r="X40" i="12"/>
  <c r="X41" i="12"/>
  <c r="X43" i="12"/>
  <c r="X44" i="12"/>
  <c r="X45" i="12"/>
  <c r="X46" i="12"/>
  <c r="X48" i="12"/>
  <c r="X49" i="12"/>
  <c r="X50" i="12"/>
  <c r="X51" i="12"/>
  <c r="X53" i="12"/>
  <c r="X54" i="12"/>
  <c r="X55" i="12"/>
  <c r="X56" i="12"/>
  <c r="X58" i="12"/>
  <c r="X59" i="12"/>
  <c r="X60" i="12"/>
  <c r="X61" i="12"/>
  <c r="U12" i="12"/>
  <c r="W12" i="12"/>
  <c r="U13" i="12"/>
  <c r="W13" i="12"/>
  <c r="U14" i="12"/>
  <c r="W14" i="12"/>
  <c r="U16" i="12"/>
  <c r="W16" i="12"/>
  <c r="U17" i="12"/>
  <c r="W17" i="12"/>
  <c r="U18" i="12"/>
  <c r="W18" i="12"/>
  <c r="U19" i="12"/>
  <c r="W19" i="12"/>
  <c r="U21" i="12"/>
  <c r="W21" i="12"/>
  <c r="U22" i="12"/>
  <c r="W22" i="12"/>
  <c r="U23" i="12"/>
  <c r="W23" i="12"/>
  <c r="U24" i="12"/>
  <c r="W24" i="12"/>
  <c r="U26" i="12"/>
  <c r="W26" i="12"/>
  <c r="U27" i="12"/>
  <c r="W27" i="12"/>
  <c r="U28" i="12"/>
  <c r="W28" i="12"/>
  <c r="U29" i="12"/>
  <c r="W29" i="12"/>
  <c r="U31" i="12"/>
  <c r="W31" i="12"/>
  <c r="U32" i="12"/>
  <c r="W32" i="12"/>
  <c r="U33" i="12"/>
  <c r="W33" i="12"/>
  <c r="U34" i="12"/>
  <c r="W34" i="12"/>
  <c r="U38" i="12"/>
  <c r="W38" i="12"/>
  <c r="U39" i="12"/>
  <c r="W39" i="12"/>
  <c r="U40" i="12"/>
  <c r="W40" i="12"/>
  <c r="U41" i="12"/>
  <c r="W41" i="12"/>
  <c r="U43" i="12"/>
  <c r="W43" i="12"/>
  <c r="U44" i="12"/>
  <c r="W44" i="12"/>
  <c r="U45" i="12"/>
  <c r="W45" i="12"/>
  <c r="U46" i="12"/>
  <c r="W46" i="12"/>
  <c r="U48" i="12"/>
  <c r="W48" i="12"/>
  <c r="U49" i="12"/>
  <c r="W49" i="12"/>
  <c r="U50" i="12"/>
  <c r="W50" i="12"/>
  <c r="U51" i="12"/>
  <c r="W51" i="12"/>
  <c r="U53" i="12"/>
  <c r="W53" i="12"/>
  <c r="U54" i="12"/>
  <c r="W54" i="12"/>
  <c r="U55" i="12"/>
  <c r="W55" i="12"/>
  <c r="U56" i="12"/>
  <c r="W56" i="12"/>
  <c r="U58" i="12"/>
  <c r="W58" i="12"/>
  <c r="U59" i="12"/>
  <c r="W59" i="12"/>
  <c r="U60" i="12"/>
  <c r="W60" i="12"/>
  <c r="U61" i="12"/>
  <c r="W61" i="12"/>
  <c r="V12" i="12"/>
  <c r="V13" i="12"/>
  <c r="V14" i="12"/>
  <c r="V16" i="12"/>
  <c r="V17" i="12"/>
  <c r="V18" i="12"/>
  <c r="V19" i="12"/>
  <c r="V21" i="12"/>
  <c r="V22" i="12"/>
  <c r="V23" i="12"/>
  <c r="V24" i="12"/>
  <c r="V26" i="12"/>
  <c r="V27" i="12"/>
  <c r="V28" i="12"/>
  <c r="V29" i="12"/>
  <c r="V31" i="12"/>
  <c r="V32" i="12"/>
  <c r="V33" i="12"/>
  <c r="V34" i="12"/>
  <c r="V38" i="12"/>
  <c r="V39" i="12"/>
  <c r="V40" i="12"/>
  <c r="V41" i="12"/>
  <c r="V43" i="12"/>
  <c r="V44" i="12"/>
  <c r="V45" i="12"/>
  <c r="V46" i="12"/>
  <c r="V48" i="12"/>
  <c r="V49" i="12"/>
  <c r="V50" i="12"/>
  <c r="V51" i="12"/>
  <c r="V53" i="12"/>
  <c r="V54" i="12"/>
  <c r="V55" i="12"/>
  <c r="V56" i="12"/>
  <c r="V58" i="12"/>
  <c r="V59" i="12"/>
  <c r="V60" i="12"/>
  <c r="V61" i="12"/>
  <c r="X11" i="12"/>
  <c r="U11" i="12"/>
  <c r="W11" i="12"/>
  <c r="V11" i="12"/>
  <c r="X12" i="1"/>
  <c r="X11" i="1"/>
  <c r="X13" i="1"/>
  <c r="X16" i="1"/>
  <c r="X17" i="1"/>
  <c r="X18" i="1"/>
  <c r="X19" i="1"/>
  <c r="X21" i="1"/>
  <c r="X22" i="1"/>
  <c r="X23" i="1"/>
  <c r="X24" i="1"/>
  <c r="X26" i="1"/>
  <c r="X27" i="1"/>
  <c r="X28" i="1"/>
  <c r="X29" i="1"/>
  <c r="X32" i="1"/>
  <c r="X33" i="1"/>
  <c r="X34" i="1"/>
  <c r="X35" i="1"/>
  <c r="X38" i="1"/>
  <c r="X39" i="1"/>
  <c r="X40" i="1"/>
  <c r="X41" i="1"/>
  <c r="X43" i="1"/>
  <c r="X44" i="1"/>
  <c r="X45" i="1"/>
  <c r="X46" i="1"/>
  <c r="X10" i="1"/>
  <c r="X12" i="10"/>
  <c r="X13" i="10"/>
  <c r="X15" i="10"/>
  <c r="X16" i="10"/>
  <c r="X17" i="10"/>
  <c r="X18" i="10"/>
  <c r="X19" i="10"/>
  <c r="X8" i="10"/>
  <c r="K10" i="5"/>
  <c r="K54" i="11"/>
  <c r="K53" i="11"/>
  <c r="K10" i="11"/>
  <c r="K13" i="11"/>
  <c r="K14" i="11"/>
  <c r="K17" i="11"/>
  <c r="K18" i="11"/>
  <c r="K21" i="11"/>
  <c r="K22" i="11"/>
  <c r="K25" i="11"/>
  <c r="K26" i="11"/>
  <c r="K29" i="11"/>
  <c r="K30" i="11"/>
  <c r="K33" i="11"/>
  <c r="K34" i="11"/>
  <c r="K37" i="11"/>
  <c r="K38" i="11"/>
  <c r="K41" i="11"/>
  <c r="K42" i="11"/>
  <c r="K45" i="11"/>
  <c r="K47" i="11"/>
  <c r="K48" i="11"/>
  <c r="K50" i="11"/>
  <c r="K51" i="11"/>
  <c r="K60" i="11"/>
  <c r="K63" i="11"/>
  <c r="K64" i="11"/>
  <c r="K9" i="11"/>
  <c r="E9" i="11"/>
  <c r="J10" i="11"/>
  <c r="J13" i="11"/>
  <c r="J14" i="11"/>
  <c r="J17" i="11"/>
  <c r="J18" i="11"/>
  <c r="J21" i="11"/>
  <c r="J22" i="11"/>
  <c r="J25" i="11"/>
  <c r="J26" i="11"/>
  <c r="J29" i="11"/>
  <c r="J30" i="11"/>
  <c r="J33" i="11"/>
  <c r="J34" i="11"/>
  <c r="J37" i="11"/>
  <c r="J38" i="11"/>
  <c r="J41" i="11"/>
  <c r="J42" i="11"/>
  <c r="J45" i="11"/>
  <c r="J47" i="11"/>
  <c r="J48" i="11"/>
  <c r="J50" i="11"/>
  <c r="J51" i="11"/>
  <c r="J53" i="11"/>
  <c r="J54" i="11"/>
  <c r="J56" i="11"/>
  <c r="J57" i="11"/>
  <c r="J60" i="11"/>
  <c r="J63" i="11"/>
  <c r="J64" i="11"/>
  <c r="J9" i="11"/>
  <c r="D9" i="11"/>
  <c r="S11" i="7"/>
  <c r="S12" i="7"/>
  <c r="S13" i="7"/>
  <c r="S16" i="7"/>
  <c r="S17" i="7"/>
  <c r="S18" i="7"/>
  <c r="S19" i="7"/>
  <c r="S22" i="7"/>
  <c r="S23" i="7"/>
  <c r="S24" i="7"/>
  <c r="S25" i="7"/>
  <c r="S28" i="7"/>
  <c r="S29" i="7"/>
  <c r="S30" i="7"/>
  <c r="S31" i="7"/>
  <c r="S33" i="7"/>
  <c r="S34" i="7"/>
  <c r="S35" i="7"/>
  <c r="S36" i="7"/>
  <c r="S39" i="7"/>
  <c r="S40" i="7"/>
  <c r="S41" i="7"/>
  <c r="S42" i="7"/>
  <c r="S44" i="7"/>
  <c r="S45" i="7"/>
  <c r="S46" i="7"/>
  <c r="S47" i="7"/>
  <c r="S10" i="7"/>
  <c r="S13" i="12"/>
  <c r="S14" i="12"/>
  <c r="S16" i="12"/>
  <c r="S18" i="12"/>
  <c r="S19" i="12"/>
  <c r="S21" i="12"/>
  <c r="S23" i="12"/>
  <c r="S24" i="12"/>
  <c r="S26" i="12"/>
  <c r="S28" i="12"/>
  <c r="S29" i="12"/>
  <c r="S31" i="12"/>
  <c r="S32" i="12"/>
  <c r="S33" i="12"/>
  <c r="S34" i="12"/>
  <c r="S38" i="12"/>
  <c r="S39" i="12"/>
  <c r="S40" i="12"/>
  <c r="S41" i="12"/>
  <c r="S43" i="12"/>
  <c r="S44" i="12"/>
  <c r="S45" i="12"/>
  <c r="S46" i="12"/>
  <c r="S48" i="12"/>
  <c r="S49" i="12"/>
  <c r="S50" i="12"/>
  <c r="S51" i="12"/>
  <c r="S53" i="12"/>
  <c r="S54" i="12"/>
  <c r="S55" i="12"/>
  <c r="S56" i="12"/>
  <c r="S59" i="12"/>
  <c r="S60" i="12"/>
  <c r="S61" i="12"/>
  <c r="S11" i="12"/>
  <c r="P58" i="12"/>
  <c r="S11" i="1"/>
  <c r="S12" i="1"/>
  <c r="S13" i="1"/>
  <c r="S16" i="1"/>
  <c r="S17" i="1"/>
  <c r="S18" i="1"/>
  <c r="S19" i="1"/>
  <c r="S21" i="1"/>
  <c r="S22" i="1"/>
  <c r="S23" i="1"/>
  <c r="S24" i="1"/>
  <c r="S26" i="1"/>
  <c r="S27" i="1"/>
  <c r="S28" i="1"/>
  <c r="S29" i="1"/>
  <c r="S32" i="1"/>
  <c r="S33" i="1"/>
  <c r="S34" i="1"/>
  <c r="S35" i="1"/>
  <c r="S38" i="1"/>
  <c r="S39" i="1"/>
  <c r="S40" i="1"/>
  <c r="S41" i="1"/>
  <c r="S43" i="1"/>
  <c r="S44" i="1"/>
  <c r="S45" i="1"/>
  <c r="S46" i="1"/>
  <c r="R10" i="10"/>
  <c r="P11" i="10"/>
  <c r="R11" i="10"/>
  <c r="P12" i="10"/>
  <c r="R12" i="10"/>
  <c r="P13" i="10"/>
  <c r="R13" i="10"/>
  <c r="P15" i="10"/>
  <c r="R15" i="10"/>
  <c r="P16" i="10"/>
  <c r="R16" i="10"/>
  <c r="P17" i="10"/>
  <c r="R17" i="10"/>
  <c r="P18" i="10"/>
  <c r="R18" i="10"/>
  <c r="P19" i="10"/>
  <c r="R19" i="10"/>
  <c r="P21" i="10"/>
  <c r="R21" i="10"/>
  <c r="P22" i="10"/>
  <c r="R22" i="10"/>
  <c r="P8" i="10"/>
  <c r="R8" i="10"/>
  <c r="Q10" i="10"/>
  <c r="Q11" i="10"/>
  <c r="Q12" i="10"/>
  <c r="Q13" i="10"/>
  <c r="Q15" i="10"/>
  <c r="Q16" i="10"/>
  <c r="Q17" i="10"/>
  <c r="Q18" i="10"/>
  <c r="Q19" i="10"/>
  <c r="Q21" i="10"/>
  <c r="Q22" i="10"/>
  <c r="Q8" i="10"/>
  <c r="S12" i="10"/>
  <c r="S13" i="10"/>
  <c r="S15" i="10"/>
  <c r="S16" i="10"/>
  <c r="S17" i="10"/>
  <c r="S18" i="10"/>
  <c r="S19" i="10"/>
  <c r="S8" i="10"/>
  <c r="I8" i="10"/>
  <c r="E64" i="11"/>
  <c r="D63" i="11"/>
  <c r="E42" i="11"/>
  <c r="D41" i="11"/>
  <c r="E25" i="11"/>
  <c r="F36" i="7"/>
  <c r="G28" i="7"/>
  <c r="I25" i="7"/>
  <c r="G16" i="7"/>
  <c r="G13" i="7"/>
  <c r="I44" i="7"/>
  <c r="F42" i="7"/>
  <c r="F58" i="12"/>
  <c r="I46" i="12"/>
  <c r="I45" i="12"/>
  <c r="F34" i="12"/>
  <c r="G33" i="12"/>
  <c r="F24" i="12"/>
  <c r="F23" i="12"/>
  <c r="I14" i="12"/>
  <c r="F13" i="12"/>
  <c r="H13" i="12"/>
  <c r="I41" i="1"/>
  <c r="I40" i="1"/>
  <c r="G29" i="1"/>
  <c r="I28" i="1"/>
  <c r="G19" i="1"/>
  <c r="F18" i="1"/>
  <c r="H18" i="1"/>
  <c r="G21" i="10"/>
  <c r="I12" i="10"/>
  <c r="F11" i="10"/>
  <c r="I35" i="7"/>
  <c r="I31" i="7"/>
  <c r="E51" i="11"/>
  <c r="E50" i="11"/>
  <c r="E54" i="11"/>
  <c r="E48" i="11"/>
  <c r="E47" i="11"/>
  <c r="D45" i="11"/>
  <c r="D38" i="11"/>
  <c r="D37" i="11"/>
  <c r="D33" i="11"/>
  <c r="E29" i="11"/>
  <c r="E22" i="11"/>
  <c r="E21" i="11"/>
  <c r="D13" i="11"/>
  <c r="I46" i="7"/>
  <c r="I45" i="7"/>
  <c r="I40" i="7"/>
  <c r="G61" i="12"/>
  <c r="G60" i="12"/>
  <c r="I59" i="12"/>
  <c r="I55" i="12"/>
  <c r="G50" i="12"/>
  <c r="I49" i="12"/>
  <c r="G48" i="12"/>
  <c r="I39" i="12"/>
  <c r="I38" i="12"/>
  <c r="G31" i="12"/>
  <c r="I29" i="12"/>
  <c r="I28" i="12"/>
  <c r="I27" i="12"/>
  <c r="G18" i="12"/>
  <c r="G17" i="12"/>
  <c r="I16" i="12"/>
  <c r="G45" i="1"/>
  <c r="I39" i="1"/>
  <c r="G33" i="1"/>
  <c r="G32" i="1"/>
  <c r="G27" i="1"/>
  <c r="I26" i="1"/>
  <c r="G23" i="1"/>
  <c r="G22" i="1"/>
  <c r="I17" i="1"/>
  <c r="I16" i="1"/>
  <c r="G12" i="1"/>
  <c r="G11" i="1"/>
  <c r="I18" i="10"/>
  <c r="I13" i="10"/>
  <c r="G24" i="7"/>
  <c r="G19" i="7"/>
  <c r="I18" i="7"/>
  <c r="G17" i="7"/>
  <c r="G12" i="7"/>
  <c r="I11" i="7"/>
  <c r="E57" i="11"/>
  <c r="E56" i="11"/>
  <c r="F46" i="7"/>
  <c r="F29" i="7"/>
  <c r="F23" i="7"/>
  <c r="F11" i="1"/>
  <c r="I34" i="7"/>
  <c r="F45" i="1"/>
  <c r="G32" i="12"/>
  <c r="G12" i="12"/>
  <c r="D57" i="11"/>
  <c r="D56" i="11"/>
  <c r="F60" i="12"/>
  <c r="F59" i="12"/>
  <c r="F39" i="12"/>
  <c r="F26" i="12"/>
  <c r="F22" i="12"/>
  <c r="F33" i="1"/>
  <c r="F22" i="1"/>
  <c r="F19" i="10"/>
  <c r="F13" i="10"/>
  <c r="G44" i="1"/>
  <c r="F17" i="12"/>
  <c r="G39" i="12"/>
  <c r="F8" i="10"/>
  <c r="H8" i="10"/>
  <c r="D17" i="11"/>
  <c r="F16" i="12"/>
  <c r="D34" i="11"/>
  <c r="I51" i="12"/>
  <c r="G17" i="1"/>
  <c r="I17" i="7"/>
  <c r="F16" i="1"/>
  <c r="G11" i="12"/>
  <c r="I10" i="1"/>
  <c r="G44" i="7"/>
  <c r="F18" i="12"/>
  <c r="F16" i="10"/>
  <c r="F41" i="1"/>
  <c r="I13" i="7"/>
  <c r="I16" i="10"/>
  <c r="G10" i="10"/>
  <c r="I27" i="1"/>
  <c r="G22" i="12"/>
  <c r="I32" i="12"/>
  <c r="F44" i="12"/>
  <c r="G54" i="12"/>
  <c r="I29" i="7"/>
  <c r="G23" i="7"/>
  <c r="G18" i="7"/>
  <c r="D50" i="11"/>
  <c r="F21" i="12"/>
  <c r="E33" i="11"/>
  <c r="E10" i="11"/>
  <c r="G46" i="1"/>
  <c r="G19" i="12"/>
  <c r="G51" i="12"/>
  <c r="I47" i="7"/>
  <c r="E14" i="11"/>
  <c r="E30" i="11"/>
  <c r="F21" i="1"/>
  <c r="F19" i="12"/>
  <c r="G15" i="10"/>
  <c r="I44" i="12"/>
  <c r="D30" i="11"/>
  <c r="F13" i="7"/>
  <c r="H13" i="7"/>
  <c r="F55" i="12"/>
  <c r="F41" i="7"/>
  <c r="I24" i="7"/>
  <c r="I15" i="10"/>
  <c r="G29" i="7"/>
  <c r="F17" i="10"/>
  <c r="I61" i="12"/>
  <c r="I44" i="1"/>
  <c r="E34" i="11"/>
  <c r="E53" i="11"/>
  <c r="D47" i="11"/>
  <c r="D64" i="11"/>
  <c r="G44" i="12"/>
  <c r="F54" i="12"/>
  <c r="F18" i="10"/>
  <c r="F44" i="1"/>
  <c r="I23" i="7"/>
  <c r="G47" i="7"/>
  <c r="G34" i="7"/>
  <c r="G49" i="12"/>
  <c r="D14" i="11"/>
  <c r="I54" i="12"/>
  <c r="F31" i="7"/>
  <c r="G8" i="10"/>
  <c r="G16" i="1"/>
  <c r="I11" i="12"/>
  <c r="G21" i="12"/>
  <c r="I31" i="12"/>
  <c r="I43" i="12"/>
  <c r="F19" i="1"/>
  <c r="D53" i="11"/>
  <c r="G38" i="1"/>
  <c r="G40" i="12"/>
  <c r="G39" i="7"/>
  <c r="F45" i="7"/>
  <c r="I23" i="1"/>
  <c r="G26" i="1"/>
  <c r="G35" i="7"/>
  <c r="C10" i="5"/>
  <c r="F17" i="1"/>
  <c r="G22" i="7"/>
  <c r="G10" i="1"/>
  <c r="G21" i="1"/>
  <c r="G43" i="12"/>
  <c r="F40" i="7"/>
  <c r="I28" i="7"/>
  <c r="F61" i="12"/>
  <c r="I38" i="1"/>
  <c r="F30" i="7"/>
  <c r="F28" i="7"/>
  <c r="H28" i="7"/>
  <c r="I21" i="1"/>
  <c r="F11" i="12"/>
  <c r="G34" i="1"/>
  <c r="F43" i="12"/>
  <c r="I21" i="12"/>
  <c r="H18" i="12"/>
  <c r="F47" i="7"/>
  <c r="H47" i="7"/>
  <c r="H11" i="10"/>
  <c r="G46" i="7"/>
  <c r="G13" i="12"/>
  <c r="F12" i="7"/>
  <c r="I13" i="12"/>
  <c r="G42" i="7"/>
  <c r="H44" i="1"/>
  <c r="F46" i="12"/>
  <c r="D26" i="11"/>
  <c r="H21" i="12"/>
  <c r="H43" i="12"/>
  <c r="G30" i="7"/>
  <c r="D25" i="11"/>
  <c r="E41" i="11"/>
  <c r="I18" i="1"/>
  <c r="F44" i="7"/>
  <c r="G45" i="12"/>
  <c r="H42" i="7"/>
  <c r="I50" i="12"/>
  <c r="H44" i="7"/>
  <c r="F45" i="12"/>
  <c r="H45" i="12"/>
  <c r="D60" i="11"/>
  <c r="D21" i="11"/>
  <c r="H21" i="1"/>
  <c r="E60" i="11"/>
  <c r="H33" i="1"/>
  <c r="F34" i="7"/>
  <c r="H34" i="7"/>
  <c r="F43" i="1"/>
  <c r="I42" i="7"/>
  <c r="I19" i="1"/>
  <c r="F15" i="10"/>
  <c r="H15" i="10"/>
  <c r="H45" i="7"/>
  <c r="H30" i="7"/>
  <c r="G45" i="7"/>
  <c r="D10" i="5"/>
  <c r="E38" i="11"/>
  <c r="H31" i="7"/>
  <c r="I23" i="12"/>
  <c r="H45" i="1"/>
  <c r="I19" i="7"/>
  <c r="D42" i="11"/>
  <c r="F10" i="1"/>
  <c r="G31" i="7"/>
  <c r="D54" i="11"/>
  <c r="F14" i="12"/>
  <c r="I11" i="1"/>
  <c r="H54" i="12"/>
  <c r="G40" i="1"/>
  <c r="I33" i="12"/>
  <c r="G16" i="10"/>
  <c r="F12" i="1"/>
  <c r="H46" i="7"/>
  <c r="G23" i="12"/>
  <c r="G22" i="10"/>
  <c r="H12" i="7"/>
  <c r="E26" i="11"/>
  <c r="H11" i="1"/>
  <c r="I16" i="7"/>
  <c r="E63" i="11"/>
  <c r="H22" i="12"/>
  <c r="G41" i="1"/>
  <c r="G14" i="12"/>
  <c r="G24" i="12"/>
  <c r="I34" i="12"/>
  <c r="H46" i="12"/>
  <c r="H41" i="7"/>
  <c r="H36" i="7"/>
  <c r="G17" i="10"/>
  <c r="F24" i="1"/>
  <c r="G35" i="1"/>
  <c r="F46" i="1"/>
  <c r="H46" i="1"/>
  <c r="I19" i="12"/>
  <c r="F29" i="12"/>
  <c r="I41" i="12"/>
  <c r="I53" i="12"/>
  <c r="F39" i="7"/>
  <c r="H39" i="7"/>
  <c r="I10" i="7"/>
  <c r="I22" i="7"/>
  <c r="G33" i="7"/>
  <c r="E17" i="11"/>
  <c r="I30" i="7"/>
  <c r="F40" i="1"/>
  <c r="H40" i="1"/>
  <c r="F21" i="10"/>
  <c r="H21" i="10"/>
  <c r="H19" i="1"/>
  <c r="H17" i="1"/>
  <c r="H61" i="12"/>
  <c r="F23" i="1"/>
  <c r="H23" i="1"/>
  <c r="G18" i="1"/>
  <c r="H19" i="12"/>
  <c r="H16" i="1"/>
  <c r="G28" i="1"/>
  <c r="H16" i="10"/>
  <c r="F28" i="1"/>
  <c r="H28" i="1"/>
  <c r="G25" i="7"/>
  <c r="H17" i="10"/>
  <c r="I33" i="1"/>
  <c r="H43" i="1"/>
  <c r="H26" i="12"/>
  <c r="I58" i="12"/>
  <c r="F38" i="1"/>
  <c r="G11" i="7"/>
  <c r="F34" i="1"/>
  <c r="E18" i="11"/>
  <c r="D18" i="11"/>
  <c r="G13" i="1"/>
  <c r="F27" i="1"/>
  <c r="F10" i="7"/>
  <c r="H23" i="12"/>
  <c r="F35" i="1"/>
  <c r="H35" i="1"/>
  <c r="G34" i="12"/>
  <c r="F31" i="12"/>
  <c r="H31" i="12"/>
  <c r="I36" i="7"/>
  <c r="H29" i="12"/>
  <c r="I24" i="12"/>
  <c r="I35" i="1"/>
  <c r="F13" i="1"/>
  <c r="H13" i="1"/>
  <c r="E37" i="11"/>
  <c r="I56" i="12"/>
  <c r="G58" i="12"/>
  <c r="F53" i="12"/>
  <c r="D48" i="11"/>
  <c r="G24" i="1"/>
  <c r="G36" i="7"/>
  <c r="I17" i="10"/>
  <c r="G46" i="12"/>
  <c r="I48" i="12"/>
  <c r="F19" i="7"/>
  <c r="G56" i="12"/>
  <c r="F33" i="7"/>
  <c r="H33" i="7"/>
  <c r="I24" i="1"/>
  <c r="I34" i="1"/>
  <c r="I45" i="1"/>
  <c r="I18" i="12"/>
  <c r="G28" i="12"/>
  <c r="I60" i="12"/>
  <c r="H34" i="12"/>
  <c r="H59" i="12"/>
  <c r="H40" i="7"/>
  <c r="H24" i="12"/>
  <c r="G10" i="7"/>
  <c r="I22" i="1"/>
  <c r="I46" i="1"/>
  <c r="F27" i="12"/>
  <c r="F33" i="12"/>
  <c r="H33" i="12"/>
  <c r="F17" i="7"/>
  <c r="H17" i="7"/>
  <c r="I39" i="7"/>
  <c r="F26" i="1"/>
  <c r="H26" i="1"/>
  <c r="F41" i="12"/>
  <c r="D10" i="11"/>
  <c r="H41" i="1"/>
  <c r="G40" i="7"/>
  <c r="F28" i="12"/>
  <c r="I12" i="1"/>
  <c r="F39" i="1"/>
  <c r="G53" i="12"/>
  <c r="G38" i="12"/>
  <c r="G11" i="10"/>
  <c r="H29" i="7"/>
  <c r="H60" i="12"/>
  <c r="G26" i="12"/>
  <c r="G12" i="10"/>
  <c r="I29" i="1"/>
  <c r="I33" i="7"/>
  <c r="H58" i="12"/>
  <c r="F29" i="1"/>
  <c r="H29" i="1"/>
  <c r="F22" i="10"/>
  <c r="H22" i="10"/>
  <c r="G18" i="10"/>
  <c r="F16" i="7"/>
  <c r="H16" i="7"/>
  <c r="H14" i="12"/>
  <c r="I19" i="10"/>
  <c r="I12" i="7"/>
  <c r="G29" i="12"/>
  <c r="D51" i="11"/>
  <c r="G41" i="12"/>
  <c r="I32" i="1"/>
  <c r="F56" i="12"/>
  <c r="H56" i="12"/>
  <c r="I43" i="1"/>
  <c r="G59" i="12"/>
  <c r="H17" i="12"/>
  <c r="G43" i="1"/>
  <c r="D22" i="11"/>
  <c r="H22" i="1"/>
  <c r="F18" i="7"/>
  <c r="H18" i="7"/>
  <c r="I26" i="12"/>
  <c r="H12" i="1"/>
  <c r="F32" i="12"/>
  <c r="G19" i="10"/>
  <c r="H38" i="1"/>
  <c r="H44" i="12"/>
  <c r="H19" i="10"/>
  <c r="H34" i="1"/>
  <c r="H18" i="10"/>
  <c r="F35" i="7"/>
  <c r="H35" i="7"/>
  <c r="H13" i="10"/>
  <c r="F40" i="12"/>
  <c r="H40" i="12"/>
  <c r="G16" i="12"/>
  <c r="G55" i="12"/>
  <c r="G39" i="1"/>
  <c r="H16" i="12"/>
  <c r="F11" i="7"/>
  <c r="F12" i="12"/>
  <c r="H12" i="12"/>
  <c r="F48" i="12"/>
  <c r="G41" i="7"/>
  <c r="F12" i="10"/>
  <c r="H12" i="10"/>
  <c r="F51" i="12"/>
  <c r="G13" i="10"/>
  <c r="F49" i="12"/>
  <c r="I41" i="7"/>
  <c r="F22" i="7"/>
  <c r="E10" i="5"/>
  <c r="F25" i="7"/>
  <c r="G27" i="12"/>
  <c r="E13" i="11"/>
  <c r="H41" i="12"/>
  <c r="F50" i="12"/>
  <c r="H50" i="12"/>
  <c r="H23" i="7"/>
  <c r="H10" i="10"/>
  <c r="H55" i="12"/>
  <c r="F32" i="1"/>
  <c r="H32" i="1"/>
  <c r="H11" i="12"/>
  <c r="I40" i="12"/>
  <c r="E45" i="11"/>
  <c r="F38" i="12"/>
  <c r="F24" i="7"/>
  <c r="D29" i="11"/>
  <c r="C11" i="5"/>
  <c r="H39" i="12"/>
  <c r="I13" i="1"/>
  <c r="D9" i="5"/>
  <c r="H32" i="12"/>
  <c r="H24" i="1"/>
  <c r="H48" i="12"/>
  <c r="E9" i="5"/>
  <c r="D11" i="5"/>
  <c r="H10" i="1"/>
  <c r="H11" i="7"/>
  <c r="H53" i="12"/>
  <c r="H10" i="7"/>
  <c r="H27" i="1"/>
  <c r="H28" i="12"/>
  <c r="H24" i="7"/>
  <c r="H25" i="7"/>
  <c r="H27" i="12"/>
  <c r="H19" i="7"/>
  <c r="H38" i="12"/>
  <c r="H22" i="7"/>
  <c r="H39" i="1"/>
  <c r="H49" i="12"/>
  <c r="H51" i="12"/>
</calcChain>
</file>

<file path=xl/sharedStrings.xml><?xml version="1.0" encoding="utf-8"?>
<sst xmlns="http://schemas.openxmlformats.org/spreadsheetml/2006/main" count="842" uniqueCount="195">
  <si>
    <t>Table 0</t>
  </si>
  <si>
    <t>Public Assistance (PA) Policies - Overview Table, No Employment Effects, 2019</t>
  </si>
  <si>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</si>
  <si>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</si>
  <si>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</si>
  <si>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</si>
  <si>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</si>
  <si>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</si>
  <si>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</si>
  <si>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</si>
  <si>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</si>
  <si>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</si>
  <si>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</si>
  <si>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</si>
  <si>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</si>
  <si>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</si>
  <si>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</si>
  <si>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t>Max Income Eligibility (Applicants) 50% FPG, Eligibility (Recipients) 100% FPG, Maximum Benefits 50% FPG for FA-SNA</t>
  </si>
  <si>
    <t>Max Income Eligibility (Applicants) 75% FPG, Eligibility (Recipients) 150% FPG, Maximum Benefits 75% FPG for FA-SNA</t>
  </si>
  <si>
    <t>Max Income Eligibility (Applicants) 100% FPG, Eligibility (Recipients) 150% FPG, Maximum Benefits 100% FPG for FA-SNA</t>
  </si>
  <si>
    <t>Max Income Eligibility (Applicants) 100% FPG, Eligibility (Recipients) 200% FPG, Maximum Benefits 100% FPG for FA-SNA</t>
  </si>
  <si>
    <t>Max Income Eligibility (Applicants) 150% FPG, Eligibility (Recipients) 150% FPG, Maximum Benefits 150% FPG for FA-SNA</t>
  </si>
  <si>
    <t>*Using CPRAC-SPM</t>
  </si>
  <si>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</si>
  <si>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</si>
  <si>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Table 1</t>
  </si>
  <si>
    <t>People in SPM Poverty by Demographic Characteristics, Under Proposed PA Policies, 2019</t>
  </si>
  <si>
    <t>numbers are in thousands</t>
  </si>
  <si>
    <t>Baseline measures</t>
  </si>
  <si>
    <t>Total group population</t>
  </si>
  <si>
    <t>Baseline number in poverty</t>
  </si>
  <si>
    <t>Baseline percent of population group in poverty</t>
  </si>
  <si>
    <t>Number in poverty</t>
  </si>
  <si>
    <t>Percent of population group in poverty</t>
  </si>
  <si>
    <t>Difference from baseline (number)</t>
  </si>
  <si>
    <t>Difference from baseline (percentage point)</t>
  </si>
  <si>
    <t>Difference from baseline (percent)</t>
  </si>
  <si>
    <r>
      <t>Total individuals</t>
    </r>
    <r>
      <rPr>
        <vertAlign val="superscript"/>
        <sz val="10"/>
        <color theme="1"/>
        <rFont val="Calibri"/>
        <family val="2"/>
        <scheme val="minor"/>
      </rPr>
      <t>1</t>
    </r>
  </si>
  <si>
    <t>By age</t>
  </si>
  <si>
    <t>Children (&lt; age 18)</t>
  </si>
  <si>
    <t>Ages 0 through 4</t>
  </si>
  <si>
    <t>Ages 5 through 17</t>
  </si>
  <si>
    <t>Adults (ages 18 and older)</t>
  </si>
  <si>
    <r>
      <t>By race and ethnicity</t>
    </r>
    <r>
      <rPr>
        <vertAlign val="superscript"/>
        <sz val="10"/>
        <color theme="1"/>
        <rFont val="Calibri"/>
        <family val="2"/>
        <scheme val="minor"/>
      </rPr>
      <t>2</t>
    </r>
  </si>
  <si>
    <t>AAPI, non-Hispanic</t>
  </si>
  <si>
    <t>Black, non-Hispanic</t>
  </si>
  <si>
    <t>Hispanic</t>
  </si>
  <si>
    <t>White, non-Hispanic</t>
  </si>
  <si>
    <t>Multiple and other races, non-Hispanic</t>
  </si>
  <si>
    <t>By location</t>
  </si>
  <si>
    <t>New York City</t>
  </si>
  <si>
    <t>Balance of state</t>
  </si>
  <si>
    <t>Source: Urban Institute tabulations of data from the ATTIS model using CPRAC-SPM, using 2019 American Community Survey Data</t>
  </si>
  <si>
    <t>Table 2</t>
  </si>
  <si>
    <t xml:space="preserve"> </t>
  </si>
  <si>
    <t>Characteristics of Individuals in SPM Poverty in New York Under Proposed PA Policies, 2019</t>
  </si>
  <si>
    <t>Baseline number in income band</t>
  </si>
  <si>
    <t>Baseline percent of population group in income band</t>
  </si>
  <si>
    <t>Number in income band</t>
  </si>
  <si>
    <t>Percent of population group in income band</t>
  </si>
  <si>
    <r>
      <t>By poverty level</t>
    </r>
    <r>
      <rPr>
        <vertAlign val="superscript"/>
        <sz val="10"/>
        <color theme="1"/>
        <rFont val="Calibri"/>
        <family val="2"/>
        <scheme val="minor"/>
      </rPr>
      <t>2</t>
    </r>
  </si>
  <si>
    <t>&lt;50%</t>
  </si>
  <si>
    <t>&lt;100%</t>
  </si>
  <si>
    <t>&lt;150%</t>
  </si>
  <si>
    <t>&lt;200%</t>
  </si>
  <si>
    <t>By age and poverty level</t>
  </si>
  <si>
    <t>Children (&lt;age 18)</t>
  </si>
  <si>
    <t>Young children (ages 0 through 4)</t>
  </si>
  <si>
    <t>Adults (age 18 and older)</t>
  </si>
  <si>
    <t>By family composition and poverty level</t>
  </si>
  <si>
    <t>Adults (age 18 and older) with no children in household</t>
  </si>
  <si>
    <t>All but New York City</t>
  </si>
  <si>
    <t>Table 3</t>
  </si>
  <si>
    <t>Characteristics of Individuals by Race in SPM Poverty in New York Under Proposed PA Policies, 2019</t>
  </si>
  <si>
    <r>
      <t>By race and ethnicity and poverty level</t>
    </r>
    <r>
      <rPr>
        <vertAlign val="superscript"/>
        <sz val="10"/>
        <color theme="1"/>
        <rFont val="Calibri"/>
        <family val="2"/>
        <scheme val="minor"/>
      </rPr>
      <t>2</t>
    </r>
  </si>
  <si>
    <r>
      <t>By race and ethnicity and child poverty level (children &lt; age 18)</t>
    </r>
    <r>
      <rPr>
        <vertAlign val="superscript"/>
        <sz val="10"/>
        <color theme="1"/>
        <rFont val="Calibri"/>
        <family val="2"/>
        <scheme val="minor"/>
      </rPr>
      <t>2</t>
    </r>
  </si>
  <si>
    <t>Total children (&lt; age 18)</t>
  </si>
  <si>
    <t>Table 4</t>
  </si>
  <si>
    <t>Characteristics of Families in SPM Poverty in New York Under Proposed PA Policies, 2019</t>
  </si>
  <si>
    <r>
      <t>Total Families</t>
    </r>
    <r>
      <rPr>
        <vertAlign val="superscript"/>
        <sz val="10"/>
        <color theme="1"/>
        <rFont val="Calibri"/>
        <family val="2"/>
        <scheme val="minor"/>
      </rPr>
      <t>1</t>
    </r>
  </si>
  <si>
    <t>Families without Children</t>
  </si>
  <si>
    <t>By poverty level</t>
  </si>
  <si>
    <t>Total Families with Children</t>
  </si>
  <si>
    <t>Families with married heads</t>
  </si>
  <si>
    <t>Families with single heads</t>
  </si>
  <si>
    <t>By location and poverty level</t>
  </si>
  <si>
    <t>Table 5</t>
  </si>
  <si>
    <t>Changes in Household Resources Under Proposed PA Policies, 2019</t>
  </si>
  <si>
    <t>Numbers are in thousands; dollars are nominal 2019 amounts (not inflated)</t>
  </si>
  <si>
    <t>Number of Households</t>
  </si>
  <si>
    <t>All households</t>
  </si>
  <si>
    <t>Households with children (&lt;age 18)</t>
  </si>
  <si>
    <t>Households with young children (&lt;age 5)</t>
  </si>
  <si>
    <t>Households with no children</t>
  </si>
  <si>
    <t>Positive Resource Changes</t>
  </si>
  <si>
    <t>Number of households with positive resource changes</t>
  </si>
  <si>
    <t>Average net change in resources for households with positive resource changes</t>
  </si>
  <si>
    <t>Negative Resource Changes</t>
  </si>
  <si>
    <t>Number of households with negative resource changes</t>
  </si>
  <si>
    <t>Average net change in resources for households with negative resource changes</t>
  </si>
  <si>
    <t>--</t>
  </si>
  <si>
    <t>Table 7</t>
  </si>
  <si>
    <t>Change in Benefit Programs Under Proposed PA Policies, 2019</t>
  </si>
  <si>
    <t>Dollars are nominal 2019 amounts (not inflated)</t>
  </si>
  <si>
    <r>
      <t>Baseline benefit and tax data</t>
    </r>
    <r>
      <rPr>
        <vertAlign val="superscript"/>
        <sz val="10"/>
        <rFont val="Calibri"/>
        <family val="2"/>
        <scheme val="minor"/>
      </rPr>
      <t>1</t>
    </r>
  </si>
  <si>
    <t>Alternative-policy benefit and tax data</t>
  </si>
  <si>
    <t>Unemployment Insurance Benefits</t>
  </si>
  <si>
    <t>Number of people receiving benefits (thousands)</t>
  </si>
  <si>
    <t>Aggregate annual benefits (millions)</t>
  </si>
  <si>
    <r>
      <t>Supplemental Security Income (SSI)</t>
    </r>
    <r>
      <rPr>
        <vertAlign val="superscript"/>
        <sz val="10"/>
        <color theme="1"/>
        <rFont val="Calibri"/>
        <family val="2"/>
        <scheme val="minor"/>
      </rPr>
      <t>2</t>
    </r>
  </si>
  <si>
    <t>Average monthly people receiving benefits (thousands)</t>
  </si>
  <si>
    <t>Annual benefits (millions)</t>
  </si>
  <si>
    <t>Cash Aid to Families -- Temporary Assistance for Needy Families (TANF) and Safety Net Assistance (SNA)</t>
  </si>
  <si>
    <t>Average monthly families with benefits (thousands)</t>
  </si>
  <si>
    <t>Cash Aid to Childless Adults and Couples (SNA)</t>
  </si>
  <si>
    <t>Average monthly number of units receiving benefits (thousands)</t>
  </si>
  <si>
    <t>Child Care Subsidies</t>
  </si>
  <si>
    <t>Average monthly number of children receiving benefits (thousands)</t>
  </si>
  <si>
    <t>Aggregate subsidy value (millions)</t>
  </si>
  <si>
    <t>Public and Subsidized Housing through Federal Programs</t>
  </si>
  <si>
    <t>Number of households receiving subsidy (thousands)</t>
  </si>
  <si>
    <r>
      <t>Aggregate annual benefits (millions)</t>
    </r>
    <r>
      <rPr>
        <vertAlign val="superscript"/>
        <sz val="10"/>
        <color theme="1"/>
        <rFont val="Calibri"/>
        <family val="2"/>
        <scheme val="minor"/>
      </rPr>
      <t>3</t>
    </r>
  </si>
  <si>
    <t>Supplemental Nutrition Assistance Program (SNAP)</t>
  </si>
  <si>
    <r>
      <t>Special Supplemental Nutrition Assistance Program for Women, Infants, and Children (WIC)</t>
    </r>
    <r>
      <rPr>
        <vertAlign val="superscript"/>
        <sz val="10"/>
        <color theme="1"/>
        <rFont val="Calibri"/>
        <family val="2"/>
        <scheme val="minor"/>
      </rPr>
      <t>4</t>
    </r>
  </si>
  <si>
    <t>Average monthly people with benefits (thousands)</t>
  </si>
  <si>
    <t>Aggregate annual pre-rebate food benefits, all recipients (millions)</t>
  </si>
  <si>
    <t>Home Energy Assistance Program (HEAP)</t>
  </si>
  <si>
    <t>Households receiving benefits (thousands)</t>
  </si>
  <si>
    <r>
      <t>Aggregate annual benefits (millions)</t>
    </r>
    <r>
      <rPr>
        <vertAlign val="superscript"/>
        <sz val="10"/>
        <color theme="1"/>
        <rFont val="Calibri"/>
        <family val="2"/>
        <scheme val="minor"/>
      </rPr>
      <t>5</t>
    </r>
  </si>
  <si>
    <t>State Income Taxes</t>
  </si>
  <si>
    <t>Total state income tax collections after credits (millions)</t>
  </si>
  <si>
    <t>Earned income tax credit</t>
  </si>
  <si>
    <t>Returns with credit (thousands)</t>
  </si>
  <si>
    <t>Total credit (millions)</t>
  </si>
  <si>
    <t>Empire State Child Credit</t>
  </si>
  <si>
    <t>Child and dependent care tax credit</t>
  </si>
  <si>
    <t>Rent burden relief credit</t>
  </si>
  <si>
    <t>City Income Taxes (NYC and Yonkers)</t>
  </si>
  <si>
    <t>Total city income tax collections after credits (millions)</t>
  </si>
  <si>
    <t>Federal Taxes (New York State households only)</t>
  </si>
  <si>
    <r>
      <t>Total OASDHI taxes (millions)</t>
    </r>
    <r>
      <rPr>
        <vertAlign val="superscript"/>
        <sz val="10"/>
        <color theme="1"/>
        <rFont val="Calibri"/>
        <family val="2"/>
        <scheme val="minor"/>
      </rPr>
      <t>6</t>
    </r>
  </si>
  <si>
    <t>Total federal income tax after credits (millions)</t>
  </si>
  <si>
    <t>Table 8</t>
  </si>
  <si>
    <t>Change in Government Costs Under Proposed PA Policies, 2019</t>
  </si>
  <si>
    <t>Baseline ($)</t>
  </si>
  <si>
    <t>Amount ($)</t>
  </si>
  <si>
    <t>Difference from baseline ($)</t>
  </si>
  <si>
    <r>
      <t>Government benefits and taxes in New York (federal and state, in millions)</t>
    </r>
    <r>
      <rPr>
        <vertAlign val="superscript"/>
        <sz val="10"/>
        <color theme="1"/>
        <rFont val="Calibri"/>
        <family val="2"/>
        <scheme val="minor"/>
      </rPr>
      <t>1</t>
    </r>
  </si>
  <si>
    <r>
      <t>Costs of benefit programs</t>
    </r>
    <r>
      <rPr>
        <vertAlign val="superscript"/>
        <sz val="10"/>
        <color theme="1"/>
        <rFont val="Calibri"/>
        <family val="2"/>
        <scheme val="minor"/>
      </rPr>
      <t>2</t>
    </r>
  </si>
  <si>
    <t>State and city income tax (net of credits)</t>
  </si>
  <si>
    <t>Benefit costs minus state/city income tax collections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</si>
  <si>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</si>
  <si>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(3)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(4) Simulations assume that all FA-SNA units qualify for the maximum shelter allowance; the antipoverty impact would be smaller if that were not the case.</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</si>
  <si>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(3)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(4) Simulations assume that all FA-SNA units qualify for the maximum shelter allowance; the antipoverty impact would be smaller if that were not the case.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</si>
  <si>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  (3)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(4) Simulations assume that all FA-SNA units qualify for the maximum shelter allowance; the antipoverty impact would be smaller if that were not the case.</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</si>
  <si>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(3)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(4) Simulations assume that all FA-SNA units qualify for the maximum shelter allowance; the antipoverty impact would be smaller if that were not the case.</t>
  </si>
  <si>
    <t>Notes:  (1) This table considers changes at the level of household--all individuals in the dwelling unit, regardless of relationships. Household resources are assessed using the SPM resource measure, summed across all SPM poverty units in the household. (2)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(3) Simulations assume that all FA-SNA units qualify for the maximum shelter allowance; the antipoverty impact would be smaller if that were not the case.</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</si>
  <si>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 (7)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(8) Simulations assume that all FA-SNA units qualify for the maximum shelter allowance; the antipoverty impact would be smaller if that were not the case.</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</si>
  <si>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  (3)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(4) Simulations assume that all FA-SNA units qualify for the maximum shelter allowance; the antipoverty impact would be smaller if that were not the case.</t>
  </si>
  <si>
    <t>Increasing the Basic Allowances for FA-SNA by 100%</t>
  </si>
  <si>
    <t>Increasing the Basic Allowances for FA-SNA by 50%</t>
  </si>
  <si>
    <t>Applying the Same Earned Income Disregards for FA-SNA Applicants as for Recipients</t>
  </si>
  <si>
    <t>Removing the Assets Test for Family Assistance (FA) and Safety Net Assistance (SNA)</t>
  </si>
  <si>
    <t>3. Applying the Same Earned Income Disregards for Family Assistance - Safety Net Assistance Applicants as for Recipients</t>
  </si>
  <si>
    <t>4. Increasing the Basic Allowances for Family Assistance - Safety Net Assistance by 50%</t>
  </si>
  <si>
    <t>5. Increasing the Basic Allowances for Family Assistance - Safety Net Assistance by 100%</t>
  </si>
  <si>
    <r>
      <t>6. Increasing the Shelter Allowances for Family Assistance - Safety Net Assistance by 100%</t>
    </r>
    <r>
      <rPr>
        <b/>
        <vertAlign val="superscript"/>
        <sz val="10"/>
        <rFont val="Calibri"/>
        <family val="2"/>
        <scheme val="minor"/>
      </rPr>
      <t>4</t>
    </r>
  </si>
  <si>
    <r>
      <t>7. Increasing the Shelter Allowances for Family Assistance - Safety Net Assistance by 200%</t>
    </r>
    <r>
      <rPr>
        <b/>
        <vertAlign val="superscript"/>
        <sz val="10"/>
        <rFont val="Calibri"/>
        <family val="2"/>
        <scheme val="minor"/>
      </rPr>
      <t>4</t>
    </r>
  </si>
  <si>
    <r>
      <t>8. Increasing the Shelter Allowances for Family Assistance - Safety Net Assistance to 75% of the FMR</t>
    </r>
    <r>
      <rPr>
        <b/>
        <vertAlign val="superscript"/>
        <sz val="10"/>
        <rFont val="Calibri"/>
        <family val="2"/>
        <scheme val="minor"/>
      </rPr>
      <t>4</t>
    </r>
  </si>
  <si>
    <r>
      <t>9. Increasing the Shelter Allowances for Family Assistance - Safety Net Assistance to 108% of the FMR</t>
    </r>
    <r>
      <rPr>
        <b/>
        <vertAlign val="superscript"/>
        <sz val="10"/>
        <rFont val="Calibri"/>
        <family val="2"/>
        <scheme val="minor"/>
      </rPr>
      <t>4</t>
    </r>
  </si>
  <si>
    <t>10. Setting Maximum Income Eligibility for Applicants to 50% of FPG, Continuing Eligibility for Recipients to 100% FPG, and Maximum Benefits to 50% FPG For Family Assistance and Safety Net Assistance</t>
  </si>
  <si>
    <t>11. Setting Maximum Income Eligibility for Applicants to 75% of FPG, Continuing Eligibility for Recipients to 150% FPG, and Maximum Benefits to 75% FPG For Family Assistance and Safety Net Assistance</t>
  </si>
  <si>
    <t>12. Setting Maximum Income Eligibility for Applicants to 100% of FPG, Continuing Eligibility for Recipients to 150% FPG, and Maximum Benefits to 100% FPG For Family Assistance and Safety Net Assistance</t>
  </si>
  <si>
    <t>13. Setting Maximum Income Eligibility for Applicants to 100% of FPG, Continuing Eligibility for Recipients to 200% FPG, and Maximum Benefits to 100% FPG For Family Assistance and Safety Net Assistance</t>
  </si>
  <si>
    <t>14. Setting Maximum Income Eligibility for Applicants to 150% of FPG, Continuing Eligibility for Recipients to 150% FPG, and Maximum Benefits to 150% FPG For Family Assistance and Safety Net Assistance</t>
  </si>
  <si>
    <r>
      <t>6. Increasing the Shelter Allowances for Family Assistance - Safety Net Assistance by 100%</t>
    </r>
    <r>
      <rPr>
        <b/>
        <vertAlign val="superscript"/>
        <sz val="10"/>
        <rFont val="Calibri"/>
        <family val="2"/>
        <scheme val="minor"/>
      </rPr>
      <t>3</t>
    </r>
  </si>
  <si>
    <r>
      <t>7. Increasing the Shelter Allowances for Family Assistance - Safety Net Assistance by 200%</t>
    </r>
    <r>
      <rPr>
        <b/>
        <vertAlign val="superscript"/>
        <sz val="10"/>
        <rFont val="Calibri"/>
        <family val="2"/>
        <scheme val="minor"/>
      </rPr>
      <t>3</t>
    </r>
  </si>
  <si>
    <r>
      <t>8. Increasing the Shelter Allowances for Family Assistance - Safety Net Assistance to 75% of the FMR</t>
    </r>
    <r>
      <rPr>
        <b/>
        <vertAlign val="superscript"/>
        <sz val="10"/>
        <rFont val="Calibri"/>
        <family val="2"/>
        <scheme val="minor"/>
      </rPr>
      <t>3</t>
    </r>
  </si>
  <si>
    <r>
      <t>9. Increasing the Shelter Allowances for Family Assistance - Safety Net Assistance to 108% of the FMR</t>
    </r>
    <r>
      <rPr>
        <b/>
        <vertAlign val="superscript"/>
        <sz val="10"/>
        <rFont val="Calibri"/>
        <family val="2"/>
        <scheme val="minor"/>
      </rPr>
      <t>3</t>
    </r>
  </si>
  <si>
    <r>
      <t>6. Increasing the Shelter Allowances for Family Assistance - Safety Net Assistance by 100%</t>
    </r>
    <r>
      <rPr>
        <b/>
        <vertAlign val="superscript"/>
        <sz val="10"/>
        <rFont val="Calibri"/>
        <family val="2"/>
        <scheme val="minor"/>
      </rPr>
      <t>8</t>
    </r>
  </si>
  <si>
    <r>
      <t>7. Increasing the Shelter Allowances for Family Assistance - Safety Net Assistance by 200%</t>
    </r>
    <r>
      <rPr>
        <b/>
        <vertAlign val="superscript"/>
        <sz val="10"/>
        <rFont val="Calibri"/>
        <family val="2"/>
        <scheme val="minor"/>
      </rPr>
      <t>8</t>
    </r>
  </si>
  <si>
    <r>
      <t>8. Increasing the Shelter Allowances for Family Assistance - Safety Net Assistance to 75% of the FMR</t>
    </r>
    <r>
      <rPr>
        <b/>
        <vertAlign val="superscript"/>
        <sz val="10"/>
        <rFont val="Calibri"/>
        <family val="2"/>
        <scheme val="minor"/>
      </rPr>
      <t>8</t>
    </r>
  </si>
  <si>
    <r>
      <t>9. Increasing the Shelter Allowances for Family Assistance - Safety Net Assistance to 108% of the FMR</t>
    </r>
    <r>
      <rPr>
        <b/>
        <vertAlign val="superscript"/>
        <sz val="10"/>
        <rFont val="Calibri"/>
        <family val="2"/>
        <scheme val="minor"/>
      </rPr>
      <t>8</t>
    </r>
  </si>
  <si>
    <t>1. Removing the Assets Test for Family Assistance - Safety Net Assistance</t>
  </si>
  <si>
    <r>
      <t>2. Removing Durational Sanctions for Family Assistance - Safety Net Assistance</t>
    </r>
    <r>
      <rPr>
        <b/>
        <vertAlign val="superscript"/>
        <sz val="10"/>
        <rFont val="Calibri"/>
        <family val="2"/>
        <scheme val="minor"/>
      </rPr>
      <t>3</t>
    </r>
  </si>
  <si>
    <r>
      <t>2. Removing Durational Sanctions for Family Assistance - Safety Net Assistance</t>
    </r>
    <r>
      <rPr>
        <b/>
        <vertAlign val="superscript"/>
        <sz val="10"/>
        <rFont val="Calibri"/>
        <family val="2"/>
        <scheme val="minor"/>
      </rPr>
      <t>2</t>
    </r>
  </si>
  <si>
    <r>
      <t>2. Removing Durational Sanctions for Family Assistance - Safety Net Assistance</t>
    </r>
    <r>
      <rPr>
        <b/>
        <vertAlign val="superscript"/>
        <sz val="10"/>
        <rFont val="Calibri"/>
        <family val="2"/>
        <scheme val="minor"/>
      </rPr>
      <t>7</t>
    </r>
  </si>
  <si>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(3) Simulations assume that all FA-SNA units qualify for the maximum shelter allowance; the antipoverty impact would be smaller if that were not the case.</t>
  </si>
  <si>
    <r>
      <t>Increasing the Shelter Allowances for FA-SNA to 108% of the FMR</t>
    </r>
    <r>
      <rPr>
        <vertAlign val="superscript"/>
        <sz val="10"/>
        <color theme="1"/>
        <rFont val="Calibri"/>
        <family val="2"/>
        <scheme val="minor"/>
      </rPr>
      <t>3</t>
    </r>
  </si>
  <si>
    <r>
      <t>Increasing the Shelter Allowances for FA-SNA to 75% of the FMR</t>
    </r>
    <r>
      <rPr>
        <vertAlign val="superscript"/>
        <sz val="10"/>
        <color theme="1"/>
        <rFont val="Calibri"/>
        <family val="2"/>
        <scheme val="minor"/>
      </rPr>
      <t>3</t>
    </r>
  </si>
  <si>
    <r>
      <t>Increasing the Shelter Allowances for FA-SNA by 200%</t>
    </r>
    <r>
      <rPr>
        <vertAlign val="superscript"/>
        <sz val="10"/>
        <color theme="1"/>
        <rFont val="Calibri"/>
        <family val="2"/>
        <scheme val="minor"/>
      </rPr>
      <t>3</t>
    </r>
  </si>
  <si>
    <r>
      <t>Increasing the Shelter Allowances for FA-SNA by 100%</t>
    </r>
    <r>
      <rPr>
        <vertAlign val="superscript"/>
        <sz val="10"/>
        <color theme="1"/>
        <rFont val="Calibri"/>
        <family val="2"/>
        <scheme val="minor"/>
      </rPr>
      <t>3</t>
    </r>
  </si>
  <si>
    <r>
      <t>Removing Durational Sanctions for FA-SNA</t>
    </r>
    <r>
      <rPr>
        <vertAlign val="superscript"/>
        <sz val="10"/>
        <color theme="1"/>
        <rFont val="Calibri"/>
        <family val="2"/>
        <scheme val="minor"/>
      </rPr>
      <t>2</t>
    </r>
  </si>
  <si>
    <r>
      <t>Child Poverty Reduction - Hispanic</t>
    </r>
    <r>
      <rPr>
        <b/>
        <vertAlign val="superscript"/>
        <sz val="10"/>
        <color theme="1"/>
        <rFont val="Calibri"/>
        <family val="2"/>
        <scheme val="minor"/>
      </rPr>
      <t>1</t>
    </r>
  </si>
  <si>
    <r>
      <t>Child Poverty Reduction - AAPI</t>
    </r>
    <r>
      <rPr>
        <b/>
        <vertAlign val="superscript"/>
        <sz val="10"/>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</si>
</sst>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0.0"/>
    <numFmt numFmtId="170" formatCode="_(&quot;$&quot;* #,##0_);_(&quot;$&quot;* \(#,##0\);_(&quot;$&quot;* &quot;-&quot;??_);_(@_)"/>
  </numFmts>
  <fonts count="14"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i/>
      <sz val="10"/>
      <color rgb="FF000000"/>
      <name val="Calibri"/>
      <family val="2"/>
      <scheme val="minor"/>
    </font>
    <font>
      <sz val="10"/>
      <color rgb="FF000000"/>
      <name val="Calibri"/>
      <family val="2"/>
      <scheme val="minor"/>
    </font>
    <font>
      <b/>
      <sz val="10"/>
      <color rgb="FFFF0000"/>
      <name val="Calibri"/>
      <family val="2"/>
      <scheme val="minor"/>
    </font>
    <font>
      <b/>
      <vertAlign val="superscript"/>
      <sz val="10"/>
      <name val="Calibri"/>
      <family val="2"/>
      <scheme val="minor"/>
    </font>
    <font>
      <b/>
      <vertAlign val="superscript"/>
      <sz val="10"/>
      <color theme="1"/>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DC476"/>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8BBAA"/>
        <bgColor indexed="64"/>
      </patternFill>
    </fill>
  </fills>
  <borders count="11">
    <border>
      <left/>
      <right/>
      <top/>
      <bottom/>
      <diagonal/>
    </border>
    <border>
      <left/>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indexed="64"/>
      </bottom>
      <diagonal/>
    </border>
    <border>
      <left/>
      <right style="thin">
        <color indexed="64"/>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789">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indent="6"/>
    </xf>
    <xf numFmtId="0" fontId="1" fillId="0" borderId="0" xfId="0" applyFont="1" applyAlignment="1">
      <alignment horizontal="left" wrapText="1" indent="2"/>
    </xf>
    <xf numFmtId="0" fontId="1" fillId="0" borderId="0" xfId="0" applyFont="1" applyAlignment="1">
      <alignment horizontal="center"/>
    </xf>
    <xf numFmtId="3" fontId="1" fillId="0" borderId="0" xfId="0" applyNumberFormat="1" applyFont="1" applyAlignment="1">
      <alignment horizontal="center"/>
    </xf>
    <xf numFmtId="0" fontId="1" fillId="0" borderId="0" xfId="0" applyFont="1" applyAlignment="1">
      <alignment horizontal="left" wrapText="1"/>
    </xf>
    <xf numFmtId="0" fontId="5" fillId="0" borderId="0" xfId="0" applyFont="1" applyAlignment="1">
      <alignment vertical="top" wrapText="1"/>
    </xf>
    <xf numFmtId="0" fontId="6" fillId="0" borderId="0" xfId="0" applyFont="1"/>
    <xf numFmtId="0" fontId="5" fillId="0" borderId="0" xfId="0" applyFont="1"/>
    <xf numFmtId="0" fontId="8" fillId="0" borderId="0" xfId="0" applyFont="1" applyAlignment="1">
      <alignment horizontal="center"/>
    </xf>
    <xf numFmtId="0" fontId="8" fillId="0" borderId="0" xfId="0" applyFont="1"/>
    <xf numFmtId="0" fontId="8" fillId="0" borderId="0" xfId="0" applyFont="1" applyAlignment="1">
      <alignment vertical="top"/>
    </xf>
    <xf numFmtId="0" fontId="1" fillId="0" borderId="0" xfId="0" applyFont="1" applyAlignment="1">
      <alignment horizontal="center"/>
    </xf>
    <xf numFmtId="165" fontId="1" fillId="0" borderId="0" xfId="0" applyNumberFormat="1" applyFont="1"/>
    <xf numFmtId="0" fontId="6" fillId="0" borderId="0" xfId="0" applyFont="1" applyAlignment="1">
      <alignment horizontal="center"/>
    </xf>
    <xf numFmtId="0" fontId="1" fillId="0" borderId="1" xfId="0" applyFont="1" applyBorder="1" applyAlignment="1">
      <alignment horizontal="left" indent="4"/>
    </xf>
    <xf numFmtId="0" fontId="5" fillId="0" borderId="0" xfId="0" applyFont="1" applyAlignment="1">
      <alignment horizontal="center" vertical="center"/>
    </xf>
    <xf numFmtId="165" fontId="5" fillId="0" borderId="0" xfId="2" applyNumberFormat="1" applyFont="1"/>
    <xf numFmtId="165" fontId="1" fillId="0" borderId="0" xfId="2" applyNumberFormat="1" applyFont="1"/>
    <xf numFmtId="165" fontId="5" fillId="0" borderId="0" xfId="0" applyNumberFormat="1" applyFont="1"/>
    <xf numFmtId="0" fontId="2" fillId="0" borderId="0" xfId="0" applyFont="1" applyAlignment="1">
      <alignment wrapText="1"/>
    </xf>
    <xf numFmtId="0" fontId="1" fillId="0" borderId="0" xfId="0" applyFont="1"/>
    <xf numFmtId="0" fontId="2" fillId="0" borderId="0" xfId="0" applyFont="1"/>
    <xf numFmtId="0" fontId="1" fillId="0" borderId="0" xfId="0" applyFont="1" applyAlignment="1">
      <alignment wrapText="1"/>
    </xf>
    <xf numFmtId="164" fontId="1" fillId="0" borderId="0" xfId="1" applyNumberFormat="1" applyFont="1" applyAlignment="1">
      <alignment horizontal="center"/>
    </xf>
    <xf numFmtId="164" fontId="1" fillId="0" borderId="0" xfId="1" applyNumberFormat="1" applyFont="1" applyBorder="1" applyAlignment="1">
      <alignment horizontal="center"/>
    </xf>
    <xf numFmtId="166" fontId="1" fillId="0" borderId="0" xfId="1" applyNumberFormat="1" applyFont="1" applyAlignment="1">
      <alignment horizontal="center"/>
    </xf>
    <xf numFmtId="44" fontId="1" fillId="0" borderId="0" xfId="3" applyFont="1"/>
    <xf numFmtId="164" fontId="2" fillId="0" borderId="0" xfId="1" applyNumberFormat="1" applyFont="1" applyAlignment="1">
      <alignment horizontal="center"/>
    </xf>
    <xf numFmtId="44" fontId="2" fillId="0" borderId="0" xfId="3" applyFont="1"/>
    <xf numFmtId="164" fontId="2" fillId="0" borderId="4" xfId="1" applyNumberFormat="1" applyFont="1" applyBorder="1" applyAlignment="1">
      <alignment horizontal="center" vertical="center" wrapText="1"/>
    </xf>
    <xf numFmtId="0" fontId="2" fillId="0" borderId="4" xfId="0" applyFont="1" applyBorder="1" applyAlignment="1">
      <alignment horizontal="center" vertical="center" wrapText="1"/>
    </xf>
    <xf numFmtId="170" fontId="2" fillId="0" borderId="4" xfId="3" applyNumberFormat="1" applyFont="1" applyBorder="1" applyAlignment="1">
      <alignment horizontal="center" vertical="center" wrapText="1"/>
    </xf>
    <xf numFmtId="44" fontId="2" fillId="0" borderId="4" xfId="3" applyFont="1" applyBorder="1" applyAlignment="1">
      <alignment horizontal="center" vertical="center" wrapText="1"/>
    </xf>
    <xf numFmtId="164" fontId="1" fillId="2" borderId="4" xfId="1" applyNumberFormat="1" applyFont="1" applyFill="1" applyBorder="1" applyAlignment="1">
      <alignment horizontal="center"/>
    </xf>
    <xf numFmtId="1" fontId="1" fillId="2" borderId="4" xfId="1" applyNumberFormat="1" applyFont="1" applyFill="1" applyBorder="1" applyAlignment="1">
      <alignment horizontal="center"/>
    </xf>
    <xf numFmtId="170" fontId="1" fillId="2" borderId="4" xfId="1" applyNumberFormat="1" applyFont="1" applyFill="1" applyBorder="1" applyAlignment="1">
      <alignment horizontal="center"/>
    </xf>
    <xf numFmtId="44" fontId="1" fillId="2" borderId="4" xfId="1" applyNumberFormat="1" applyFont="1" applyFill="1" applyBorder="1" applyAlignment="1">
      <alignment horizontal="center"/>
    </xf>
    <xf numFmtId="44" fontId="1" fillId="2" borderId="4" xfId="3" applyFont="1" applyFill="1" applyBorder="1"/>
    <xf numFmtId="164" fontId="1" fillId="3" borderId="4" xfId="1" applyNumberFormat="1" applyFont="1" applyFill="1" applyBorder="1" applyAlignment="1">
      <alignment horizontal="center"/>
    </xf>
    <xf numFmtId="170" fontId="1" fillId="3" borderId="4" xfId="1" applyNumberFormat="1" applyFont="1" applyFill="1" applyBorder="1" applyAlignment="1">
      <alignment horizontal="center"/>
    </xf>
    <xf numFmtId="44" fontId="1" fillId="3" borderId="4" xfId="1" applyNumberFormat="1" applyFont="1" applyFill="1" applyBorder="1" applyAlignment="1">
      <alignment horizontal="center"/>
    </xf>
    <xf numFmtId="44" fontId="1" fillId="3" borderId="4" xfId="3" applyFont="1" applyFill="1" applyBorder="1"/>
    <xf numFmtId="0" fontId="9" fillId="0" borderId="0" xfId="0" applyFont="1"/>
    <xf numFmtId="44" fontId="1" fillId="0" borderId="0" xfId="3" applyFont="1" applyBorder="1"/>
    <xf numFmtId="0" fontId="10" fillId="0" borderId="0" xfId="0" applyFont="1" applyAlignment="1">
      <alignment vertical="center" wrapText="1"/>
    </xf>
    <xf numFmtId="0" fontId="1" fillId="0" borderId="0" xfId="0" applyFont="1" applyFill="1"/>
    <xf numFmtId="164" fontId="1" fillId="0" borderId="0" xfId="1" applyNumberFormat="1" applyFont="1" applyFill="1" applyBorder="1" applyAlignment="1">
      <alignment horizontal="center"/>
    </xf>
    <xf numFmtId="0" fontId="1" fillId="0" borderId="0" xfId="0" applyFont="1" applyBorder="1" applyAlignment="1">
      <alignment wrapText="1"/>
    </xf>
    <xf numFmtId="0" fontId="5" fillId="0" borderId="0" xfId="0" applyFont="1" applyBorder="1"/>
    <xf numFmtId="0" fontId="5" fillId="0" borderId="1" xfId="0" applyFont="1" applyBorder="1"/>
    <xf numFmtId="3" fontId="1" fillId="4" borderId="8" xfId="0" applyNumberFormat="1" applyFont="1" applyFill="1" applyBorder="1" applyAlignment="1">
      <alignment horizontal="center"/>
    </xf>
    <xf numFmtId="164" fontId="1" fillId="4" borderId="6" xfId="1" applyNumberFormat="1" applyFont="1" applyFill="1" applyBorder="1" applyAlignment="1">
      <alignment horizontal="center"/>
    </xf>
    <xf numFmtId="0" fontId="1" fillId="4" borderId="8" xfId="0" applyFont="1" applyFill="1" applyBorder="1" applyAlignment="1">
      <alignment horizontal="center"/>
    </xf>
    <xf numFmtId="0" fontId="1" fillId="4" borderId="6" xfId="0" applyFont="1" applyFill="1" applyBorder="1" applyAlignment="1">
      <alignment horizontal="center"/>
    </xf>
    <xf numFmtId="164" fontId="1" fillId="4" borderId="7" xfId="1" applyNumberFormat="1" applyFont="1" applyFill="1" applyBorder="1" applyAlignment="1">
      <alignment horizontal="center"/>
    </xf>
    <xf numFmtId="164" fontId="2" fillId="0" borderId="4" xfId="0" applyNumberFormat="1" applyFont="1" applyBorder="1" applyAlignment="1">
      <alignment horizontal="center" vertical="center" wrapText="1"/>
    </xf>
    <xf numFmtId="166" fontId="2" fillId="0" borderId="0" xfId="1" applyNumberFormat="1" applyFont="1" applyAlignment="1">
      <alignment horizontal="center"/>
    </xf>
    <xf numFmtId="166" fontId="2" fillId="0" borderId="4" xfId="0" applyNumberFormat="1" applyFont="1" applyBorder="1" applyAlignment="1">
      <alignment horizontal="center" vertical="center" wrapText="1"/>
    </xf>
    <xf numFmtId="166" fontId="1" fillId="0" borderId="0" xfId="1" applyNumberFormat="1" applyFont="1" applyBorder="1" applyAlignment="1">
      <alignment horizontal="center"/>
    </xf>
    <xf numFmtId="0" fontId="1" fillId="5" borderId="8" xfId="0" applyFont="1" applyFill="1" applyBorder="1" applyAlignment="1">
      <alignment horizontal="right" wrapText="1"/>
    </xf>
    <xf numFmtId="0" fontId="1" fillId="5" borderId="7" xfId="0" applyFont="1" applyFill="1" applyBorder="1"/>
    <xf numFmtId="164" fontId="1" fillId="5" borderId="4" xfId="1" applyNumberFormat="1" applyFont="1" applyFill="1" applyBorder="1" applyAlignment="1">
      <alignment horizontal="center"/>
    </xf>
    <xf numFmtId="166" fontId="1" fillId="5" borderId="4" xfId="1" applyNumberFormat="1" applyFont="1" applyFill="1" applyBorder="1" applyAlignment="1">
      <alignment horizontal="center"/>
    </xf>
    <xf numFmtId="170" fontId="1" fillId="5" borderId="4" xfId="1" applyNumberFormat="1" applyFont="1" applyFill="1" applyBorder="1" applyAlignment="1">
      <alignment horizontal="center"/>
    </xf>
    <xf numFmtId="44" fontId="1" fillId="5" borderId="4" xfId="1" applyNumberFormat="1" applyFont="1" applyFill="1" applyBorder="1" applyAlignment="1">
      <alignment horizontal="center"/>
    </xf>
    <xf numFmtId="44" fontId="1" fillId="5" borderId="4" xfId="3" applyFont="1" applyFill="1" applyBorder="1"/>
    <xf numFmtId="0" fontId="1" fillId="3" borderId="8" xfId="0" applyFont="1" applyFill="1" applyBorder="1" applyAlignment="1">
      <alignment horizontal="right" wrapText="1"/>
    </xf>
    <xf numFmtId="0" fontId="1" fillId="3" borderId="7" xfId="0" applyFont="1" applyFill="1" applyBorder="1" applyAlignment="1">
      <alignment wrapText="1"/>
    </xf>
    <xf numFmtId="1" fontId="1" fillId="3" borderId="4" xfId="1" applyNumberFormat="1" applyFont="1" applyFill="1" applyBorder="1" applyAlignment="1">
      <alignment horizontal="center"/>
    </xf>
    <xf numFmtId="0" fontId="1" fillId="6" borderId="8" xfId="0" applyFont="1" applyFill="1" applyBorder="1" applyAlignment="1">
      <alignment horizontal="right" wrapText="1"/>
    </xf>
    <xf numFmtId="0" fontId="1" fillId="6" borderId="7" xfId="0" applyFont="1" applyFill="1" applyBorder="1" applyAlignment="1">
      <alignment wrapText="1"/>
    </xf>
    <xf numFmtId="164" fontId="1" fillId="6" borderId="4" xfId="1" applyNumberFormat="1" applyFont="1" applyFill="1" applyBorder="1" applyAlignment="1">
      <alignment horizontal="center"/>
    </xf>
    <xf numFmtId="1" fontId="1" fillId="6" borderId="4" xfId="1" applyNumberFormat="1" applyFont="1" applyFill="1" applyBorder="1" applyAlignment="1">
      <alignment horizontal="center"/>
    </xf>
    <xf numFmtId="170" fontId="1" fillId="6" borderId="4" xfId="1" applyNumberFormat="1" applyFont="1" applyFill="1" applyBorder="1" applyAlignment="1">
      <alignment horizontal="center"/>
    </xf>
    <xf numFmtId="44" fontId="1" fillId="6" borderId="4" xfId="1" applyNumberFormat="1" applyFont="1" applyFill="1" applyBorder="1" applyAlignment="1">
      <alignment horizontal="center"/>
    </xf>
    <xf numFmtId="44" fontId="1" fillId="6" borderId="4" xfId="3" applyFont="1" applyFill="1" applyBorder="1"/>
    <xf numFmtId="0" fontId="1" fillId="7" borderId="8" xfId="0" applyFont="1" applyFill="1" applyBorder="1" applyAlignment="1">
      <alignment horizontal="right" wrapText="1"/>
    </xf>
    <xf numFmtId="0" fontId="1" fillId="7" borderId="7" xfId="0" applyFont="1" applyFill="1" applyBorder="1" applyAlignment="1">
      <alignment wrapText="1"/>
    </xf>
    <xf numFmtId="164" fontId="1" fillId="7" borderId="4" xfId="1" applyNumberFormat="1" applyFont="1" applyFill="1" applyBorder="1" applyAlignment="1">
      <alignment horizontal="center"/>
    </xf>
    <xf numFmtId="1" fontId="1" fillId="7" borderId="4" xfId="1" applyNumberFormat="1" applyFont="1" applyFill="1" applyBorder="1" applyAlignment="1">
      <alignment horizontal="center"/>
    </xf>
    <xf numFmtId="170" fontId="1" fillId="7" borderId="4" xfId="1" applyNumberFormat="1" applyFont="1" applyFill="1" applyBorder="1" applyAlignment="1">
      <alignment horizontal="center"/>
    </xf>
    <xf numFmtId="44" fontId="1" fillId="7" borderId="4" xfId="1" applyNumberFormat="1" applyFont="1" applyFill="1" applyBorder="1" applyAlignment="1">
      <alignment horizontal="center"/>
    </xf>
    <xf numFmtId="44" fontId="1" fillId="7" borderId="4" xfId="3" applyFont="1" applyFill="1" applyBorder="1"/>
    <xf numFmtId="0" fontId="1" fillId="8" borderId="8" xfId="0" applyFont="1" applyFill="1" applyBorder="1" applyAlignment="1">
      <alignment horizontal="right" wrapText="1"/>
    </xf>
    <xf numFmtId="0" fontId="1" fillId="8" borderId="7" xfId="0" applyFont="1" applyFill="1" applyBorder="1" applyAlignment="1">
      <alignment wrapText="1"/>
    </xf>
    <xf numFmtId="164" fontId="1" fillId="8" borderId="4" xfId="1" applyNumberFormat="1" applyFont="1" applyFill="1" applyBorder="1" applyAlignment="1">
      <alignment horizontal="center"/>
    </xf>
    <xf numFmtId="1" fontId="1" fillId="8" borderId="4" xfId="1" applyNumberFormat="1" applyFont="1" applyFill="1" applyBorder="1" applyAlignment="1">
      <alignment horizontal="center"/>
    </xf>
    <xf numFmtId="170" fontId="1" fillId="8" borderId="4" xfId="1" applyNumberFormat="1" applyFont="1" applyFill="1" applyBorder="1" applyAlignment="1">
      <alignment horizontal="center"/>
    </xf>
    <xf numFmtId="44" fontId="1" fillId="8" borderId="4" xfId="1" applyNumberFormat="1" applyFont="1" applyFill="1" applyBorder="1" applyAlignment="1">
      <alignment horizontal="center"/>
    </xf>
    <xf numFmtId="44" fontId="1" fillId="8" borderId="4" xfId="3" applyFont="1" applyFill="1" applyBorder="1"/>
    <xf numFmtId="0" fontId="1" fillId="9" borderId="8" xfId="0" applyFont="1" applyFill="1" applyBorder="1" applyAlignment="1">
      <alignment horizontal="right" wrapText="1"/>
    </xf>
    <xf numFmtId="0" fontId="1" fillId="9" borderId="7" xfId="0" applyFont="1" applyFill="1" applyBorder="1" applyAlignment="1">
      <alignment wrapText="1"/>
    </xf>
    <xf numFmtId="164" fontId="1" fillId="9" borderId="4" xfId="1" applyNumberFormat="1" applyFont="1" applyFill="1" applyBorder="1" applyAlignment="1">
      <alignment horizontal="center"/>
    </xf>
    <xf numFmtId="1" fontId="1" fillId="9" borderId="4" xfId="1" applyNumberFormat="1" applyFont="1" applyFill="1" applyBorder="1" applyAlignment="1">
      <alignment horizontal="center"/>
    </xf>
    <xf numFmtId="170" fontId="1" fillId="9" borderId="4" xfId="1" applyNumberFormat="1" applyFont="1" applyFill="1" applyBorder="1" applyAlignment="1">
      <alignment horizontal="center"/>
    </xf>
    <xf numFmtId="44" fontId="1" fillId="9" borderId="4" xfId="1" applyNumberFormat="1" applyFont="1" applyFill="1" applyBorder="1" applyAlignment="1">
      <alignment horizontal="center"/>
    </xf>
    <xf numFmtId="44" fontId="1" fillId="9" borderId="4" xfId="3" applyFont="1" applyFill="1" applyBorder="1"/>
    <xf numFmtId="0" fontId="1" fillId="10" borderId="8" xfId="0" applyFont="1" applyFill="1" applyBorder="1" applyAlignment="1">
      <alignment horizontal="right" wrapText="1"/>
    </xf>
    <xf numFmtId="0" fontId="1" fillId="10" borderId="7" xfId="0" applyFont="1" applyFill="1" applyBorder="1" applyAlignment="1">
      <alignment horizontal="left"/>
    </xf>
    <xf numFmtId="164" fontId="1" fillId="10" borderId="4" xfId="1" applyNumberFormat="1" applyFont="1" applyFill="1" applyBorder="1" applyAlignment="1">
      <alignment horizontal="center"/>
    </xf>
    <xf numFmtId="1" fontId="1" fillId="10" borderId="4" xfId="1" applyNumberFormat="1" applyFont="1" applyFill="1" applyBorder="1" applyAlignment="1">
      <alignment horizontal="center"/>
    </xf>
    <xf numFmtId="170" fontId="1" fillId="10" borderId="4" xfId="1" applyNumberFormat="1" applyFont="1" applyFill="1" applyBorder="1" applyAlignment="1">
      <alignment horizontal="center"/>
    </xf>
    <xf numFmtId="44" fontId="1" fillId="10" borderId="4" xfId="1" applyNumberFormat="1" applyFont="1" applyFill="1" applyBorder="1" applyAlignment="1">
      <alignment horizontal="center"/>
    </xf>
    <xf numFmtId="44" fontId="1" fillId="10" borderId="4" xfId="3" applyFont="1" applyFill="1" applyBorder="1"/>
    <xf numFmtId="0" fontId="1" fillId="11" borderId="8" xfId="0" applyFont="1" applyFill="1" applyBorder="1" applyAlignment="1">
      <alignment horizontal="right" wrapText="1"/>
    </xf>
    <xf numFmtId="164" fontId="1" fillId="11" borderId="4" xfId="1" applyNumberFormat="1" applyFont="1" applyFill="1" applyBorder="1" applyAlignment="1">
      <alignment horizontal="center"/>
    </xf>
    <xf numFmtId="1" fontId="1" fillId="11" borderId="4" xfId="1" applyNumberFormat="1" applyFont="1" applyFill="1" applyBorder="1" applyAlignment="1">
      <alignment horizontal="center"/>
    </xf>
    <xf numFmtId="170" fontId="1" fillId="11" borderId="4" xfId="1" applyNumberFormat="1" applyFont="1" applyFill="1" applyBorder="1" applyAlignment="1">
      <alignment horizontal="center"/>
    </xf>
    <xf numFmtId="44" fontId="1" fillId="11" borderId="4" xfId="1" applyNumberFormat="1" applyFont="1" applyFill="1" applyBorder="1" applyAlignment="1">
      <alignment horizontal="center"/>
    </xf>
    <xf numFmtId="44" fontId="1" fillId="11" borderId="4" xfId="3" applyFont="1" applyFill="1" applyBorder="1"/>
    <xf numFmtId="0" fontId="1" fillId="12" borderId="8" xfId="0" applyFont="1" applyFill="1" applyBorder="1" applyAlignment="1">
      <alignment horizontal="right" wrapText="1"/>
    </xf>
    <xf numFmtId="0" fontId="1" fillId="12" borderId="7" xfId="0" applyFont="1" applyFill="1" applyBorder="1" applyAlignment="1"/>
    <xf numFmtId="164" fontId="1" fillId="12" borderId="4" xfId="1" applyNumberFormat="1" applyFont="1" applyFill="1" applyBorder="1" applyAlignment="1">
      <alignment horizontal="center"/>
    </xf>
    <xf numFmtId="1" fontId="1" fillId="12" borderId="4" xfId="1" applyNumberFormat="1" applyFont="1" applyFill="1" applyBorder="1" applyAlignment="1">
      <alignment horizontal="center"/>
    </xf>
    <xf numFmtId="170" fontId="1" fillId="12" borderId="4" xfId="1" applyNumberFormat="1" applyFont="1" applyFill="1" applyBorder="1" applyAlignment="1">
      <alignment horizontal="center"/>
    </xf>
    <xf numFmtId="44" fontId="1" fillId="12" borderId="4" xfId="1" applyNumberFormat="1" applyFont="1" applyFill="1" applyBorder="1" applyAlignment="1">
      <alignment horizontal="center"/>
    </xf>
    <xf numFmtId="44" fontId="1" fillId="12" borderId="4" xfId="3" applyFont="1" applyFill="1" applyBorder="1"/>
    <xf numFmtId="0" fontId="1" fillId="13" borderId="8" xfId="0" applyFont="1" applyFill="1" applyBorder="1" applyAlignment="1">
      <alignment horizontal="right" wrapText="1"/>
    </xf>
    <xf numFmtId="0" fontId="1" fillId="13" borderId="7" xfId="0" applyFont="1" applyFill="1" applyBorder="1" applyAlignment="1">
      <alignment wrapText="1"/>
    </xf>
    <xf numFmtId="164" fontId="1" fillId="13" borderId="4" xfId="1" applyNumberFormat="1" applyFont="1" applyFill="1" applyBorder="1" applyAlignment="1">
      <alignment horizontal="center"/>
    </xf>
    <xf numFmtId="1" fontId="1" fillId="13" borderId="4" xfId="1" applyNumberFormat="1" applyFont="1" applyFill="1" applyBorder="1" applyAlignment="1">
      <alignment horizontal="center"/>
    </xf>
    <xf numFmtId="170" fontId="1" fillId="13" borderId="4" xfId="1" applyNumberFormat="1" applyFont="1" applyFill="1" applyBorder="1" applyAlignment="1">
      <alignment horizontal="center"/>
    </xf>
    <xf numFmtId="44" fontId="1" fillId="13" borderId="4" xfId="1" applyNumberFormat="1" applyFont="1" applyFill="1" applyBorder="1" applyAlignment="1">
      <alignment horizontal="center"/>
    </xf>
    <xf numFmtId="44" fontId="1" fillId="13" borderId="4" xfId="3" applyFont="1" applyFill="1" applyBorder="1"/>
    <xf numFmtId="0" fontId="1" fillId="14" borderId="8" xfId="0" applyFont="1" applyFill="1" applyBorder="1" applyAlignment="1">
      <alignment horizontal="right" wrapText="1"/>
    </xf>
    <xf numFmtId="0" fontId="1" fillId="14" borderId="7" xfId="0" applyFont="1" applyFill="1" applyBorder="1" applyAlignment="1">
      <alignment wrapText="1"/>
    </xf>
    <xf numFmtId="164" fontId="1" fillId="14" borderId="4" xfId="1" applyNumberFormat="1" applyFont="1" applyFill="1" applyBorder="1" applyAlignment="1">
      <alignment horizontal="center"/>
    </xf>
    <xf numFmtId="166" fontId="1" fillId="14" borderId="4" xfId="1" applyNumberFormat="1" applyFont="1" applyFill="1" applyBorder="1" applyAlignment="1">
      <alignment horizontal="center"/>
    </xf>
    <xf numFmtId="170" fontId="1" fillId="14" borderId="4" xfId="1" applyNumberFormat="1" applyFont="1" applyFill="1" applyBorder="1" applyAlignment="1">
      <alignment horizontal="center"/>
    </xf>
    <xf numFmtId="44" fontId="1" fillId="14" borderId="4" xfId="1" applyNumberFormat="1" applyFont="1" applyFill="1" applyBorder="1" applyAlignment="1">
      <alignment horizontal="center"/>
    </xf>
    <xf numFmtId="44" fontId="1" fillId="14" borderId="4" xfId="3" applyFont="1" applyFill="1" applyBorder="1"/>
    <xf numFmtId="3" fontId="1" fillId="4" borderId="6" xfId="0" applyNumberFormat="1" applyFont="1" applyFill="1" applyBorder="1" applyAlignment="1">
      <alignment horizontal="center"/>
    </xf>
    <xf numFmtId="0" fontId="1" fillId="0" borderId="1" xfId="0" applyFont="1" applyBorder="1" applyAlignment="1">
      <alignment horizontal="left" indent="6"/>
    </xf>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 fillId="0" borderId="0" xfId="0" applyFont="1" applyBorder="1"/>
    <xf numFmtId="0" fontId="5" fillId="4" borderId="2" xfId="0" applyFont="1" applyFill="1" applyBorder="1" applyAlignment="1">
      <alignment horizontal="center" vertical="center" wrapText="1"/>
    </xf>
    <xf numFmtId="3" fontId="5" fillId="4" borderId="8" xfId="0" applyNumberFormat="1" applyFont="1" applyFill="1" applyBorder="1" applyAlignment="1">
      <alignment horizontal="center"/>
    </xf>
    <xf numFmtId="3" fontId="5" fillId="4" borderId="6" xfId="0" applyNumberFormat="1" applyFont="1" applyFill="1" applyBorder="1" applyAlignment="1">
      <alignment horizontal="center"/>
    </xf>
    <xf numFmtId="164" fontId="5" fillId="4" borderId="7" xfId="1" applyNumberFormat="1" applyFont="1" applyFill="1" applyBorder="1" applyAlignment="1">
      <alignment horizontal="center"/>
    </xf>
    <xf numFmtId="0" fontId="5" fillId="4" borderId="8" xfId="0"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164" fontId="1" fillId="4" borderId="7" xfId="0" applyNumberFormat="1" applyFont="1" applyFill="1" applyBorder="1" applyAlignment="1">
      <alignment horizontal="center"/>
    </xf>
    <xf numFmtId="0" fontId="1" fillId="0" borderId="1" xfId="0" applyFont="1" applyBorder="1" applyAlignment="1">
      <alignment horizontal="left" indent="1"/>
    </xf>
    <xf numFmtId="0" fontId="5" fillId="0" borderId="0" xfId="0" applyFont="1" applyBorder="1" applyAlignment="1">
      <alignment horizontal="center" vertical="center"/>
    </xf>
    <xf numFmtId="0" fontId="1" fillId="0" borderId="0" xfId="0" applyFont="1" applyBorder="1" applyAlignment="1">
      <alignment horizontal="left" indent="2"/>
    </xf>
    <xf numFmtId="0" fontId="1" fillId="0" borderId="0" xfId="0" applyFont="1" applyBorder="1" applyAlignment="1">
      <alignment horizontal="left" indent="4"/>
    </xf>
    <xf numFmtId="0" fontId="1" fillId="0" borderId="0" xfId="0" applyFont="1" applyBorder="1" applyAlignment="1">
      <alignment horizontal="left" indent="6"/>
    </xf>
    <xf numFmtId="0" fontId="1" fillId="0" borderId="1" xfId="0" applyFont="1" applyBorder="1" applyAlignment="1">
      <alignment horizontal="left" indent="2"/>
    </xf>
    <xf numFmtId="0" fontId="5" fillId="4" borderId="9" xfId="0" applyFont="1" applyFill="1" applyBorder="1" applyAlignment="1">
      <alignment horizontal="center" vertical="center" wrapText="1"/>
    </xf>
    <xf numFmtId="164" fontId="1" fillId="4" borderId="4" xfId="1" applyNumberFormat="1" applyFont="1" applyFill="1" applyBorder="1" applyAlignment="1">
      <alignment horizontal="center"/>
    </xf>
    <xf numFmtId="3" fontId="5" fillId="4" borderId="4" xfId="0" applyNumberFormat="1" applyFont="1" applyFill="1" applyBorder="1" applyAlignment="1">
      <alignment horizontal="center" vertical="top" wrapText="1"/>
    </xf>
    <xf numFmtId="165" fontId="1" fillId="4" borderId="4" xfId="0" applyNumberFormat="1" applyFont="1" applyFill="1" applyBorder="1" applyAlignment="1">
      <alignment horizontal="center"/>
    </xf>
    <xf numFmtId="0" fontId="1" fillId="4" borderId="4" xfId="0" applyFont="1" applyFill="1" applyBorder="1" applyAlignment="1">
      <alignment horizontal="center"/>
    </xf>
    <xf numFmtId="3" fontId="1" fillId="4" borderId="4" xfId="0" applyNumberFormat="1" applyFont="1" applyFill="1" applyBorder="1" applyAlignment="1">
      <alignment horizontal="center"/>
    </xf>
    <xf numFmtId="0" fontId="6" fillId="4" borderId="4" xfId="0" applyFont="1" applyFill="1" applyBorder="1" applyAlignment="1">
      <alignment horizontal="center" vertical="center" wrapText="1"/>
    </xf>
    <xf numFmtId="0" fontId="1" fillId="4" borderId="4" xfId="0" applyFont="1" applyFill="1" applyBorder="1" applyAlignment="1">
      <alignment horizontal="center" wrapText="1"/>
    </xf>
    <xf numFmtId="165" fontId="1" fillId="4" borderId="4" xfId="0" applyNumberFormat="1" applyFont="1" applyFill="1" applyBorder="1" applyAlignment="1">
      <alignment horizontal="center" wrapText="1"/>
    </xf>
    <xf numFmtId="0" fontId="5" fillId="13" borderId="6"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1" xfId="0" applyFont="1" applyFill="1" applyBorder="1" applyAlignment="1">
      <alignment horizontal="center" vertical="center" wrapText="1"/>
    </xf>
    <xf numFmtId="3" fontId="1" fillId="13" borderId="8" xfId="0" applyNumberFormat="1" applyFont="1" applyFill="1" applyBorder="1" applyAlignment="1">
      <alignment horizontal="center"/>
    </xf>
    <xf numFmtId="164" fontId="1" fillId="13" borderId="6" xfId="1" applyNumberFormat="1" applyFont="1" applyFill="1" applyBorder="1" applyAlignment="1">
      <alignment horizontal="center"/>
    </xf>
    <xf numFmtId="3" fontId="1" fillId="13" borderId="6" xfId="0" applyNumberFormat="1" applyFont="1" applyFill="1" applyBorder="1" applyAlignment="1">
      <alignment horizontal="center"/>
    </xf>
    <xf numFmtId="167" fontId="1" fillId="13" borderId="6" xfId="1" applyNumberFormat="1" applyFont="1" applyFill="1" applyBorder="1" applyAlignment="1">
      <alignment horizontal="center"/>
    </xf>
    <xf numFmtId="0" fontId="1" fillId="13" borderId="8" xfId="0" applyFont="1" applyFill="1" applyBorder="1" applyAlignment="1">
      <alignment horizontal="center"/>
    </xf>
    <xf numFmtId="0" fontId="1" fillId="13" borderId="6" xfId="0" applyFont="1" applyFill="1" applyBorder="1" applyAlignment="1">
      <alignment horizontal="center"/>
    </xf>
    <xf numFmtId="166" fontId="1" fillId="13" borderId="6" xfId="1" applyNumberFormat="1" applyFont="1" applyFill="1" applyBorder="1" applyAlignment="1">
      <alignment horizontal="center"/>
    </xf>
    <xf numFmtId="2" fontId="1" fillId="13" borderId="6" xfId="1" applyNumberFormat="1" applyFont="1" applyFill="1" applyBorder="1" applyAlignment="1">
      <alignment horizontal="center"/>
    </xf>
    <xf numFmtId="0" fontId="5" fillId="13" borderId="8"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1" fillId="13" borderId="7" xfId="0" applyFont="1" applyFill="1" applyBorder="1" applyAlignment="1">
      <alignment horizontal="center"/>
    </xf>
    <xf numFmtId="164" fontId="1" fillId="13" borderId="7" xfId="1" applyNumberFormat="1" applyFont="1" applyFill="1" applyBorder="1" applyAlignment="1">
      <alignment horizontal="center"/>
    </xf>
    <xf numFmtId="0" fontId="1" fillId="13" borderId="6" xfId="0" applyFont="1" applyFill="1" applyBorder="1" applyAlignment="1">
      <alignment horizontal="center" wrapText="1"/>
    </xf>
    <xf numFmtId="165" fontId="1" fillId="13" borderId="6" xfId="0" applyNumberFormat="1" applyFont="1" applyFill="1" applyBorder="1" applyAlignment="1">
      <alignment horizontal="center" wrapText="1"/>
    </xf>
    <xf numFmtId="0" fontId="5" fillId="5" borderId="8" xfId="0" applyFont="1" applyFill="1" applyBorder="1" applyAlignment="1">
      <alignment horizontal="center" vertical="center" wrapText="1"/>
    </xf>
    <xf numFmtId="0" fontId="5" fillId="5" borderId="6" xfId="0" applyFont="1" applyFill="1" applyBorder="1" applyAlignment="1">
      <alignment horizontal="center" vertical="center" wrapText="1"/>
    </xf>
    <xf numFmtId="3" fontId="1" fillId="5" borderId="8" xfId="0" applyNumberFormat="1" applyFont="1" applyFill="1" applyBorder="1" applyAlignment="1">
      <alignment horizontal="center"/>
    </xf>
    <xf numFmtId="164" fontId="1" fillId="5" borderId="6" xfId="1" applyNumberFormat="1" applyFont="1" applyFill="1" applyBorder="1" applyAlignment="1">
      <alignment horizontal="center"/>
    </xf>
    <xf numFmtId="3" fontId="1" fillId="5" borderId="6" xfId="0" applyNumberFormat="1" applyFont="1" applyFill="1" applyBorder="1" applyAlignment="1">
      <alignment horizontal="center"/>
    </xf>
    <xf numFmtId="2" fontId="1" fillId="5" borderId="6" xfId="1" applyNumberFormat="1" applyFont="1" applyFill="1" applyBorder="1" applyAlignment="1">
      <alignment horizontal="center"/>
    </xf>
    <xf numFmtId="0" fontId="1" fillId="5" borderId="8" xfId="0" applyFont="1" applyFill="1" applyBorder="1" applyAlignment="1">
      <alignment horizontal="center"/>
    </xf>
    <xf numFmtId="0" fontId="1" fillId="5" borderId="6" xfId="0" applyFont="1" applyFill="1" applyBorder="1" applyAlignment="1">
      <alignment horizontal="center"/>
    </xf>
    <xf numFmtId="166" fontId="1" fillId="5" borderId="6" xfId="1" applyNumberFormat="1" applyFont="1" applyFill="1" applyBorder="1" applyAlignment="1">
      <alignment horizontal="center"/>
    </xf>
    <xf numFmtId="0" fontId="5" fillId="14" borderId="8"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7" xfId="0" applyFont="1" applyFill="1" applyBorder="1" applyAlignment="1">
      <alignment horizontal="center" vertical="center" wrapText="1"/>
    </xf>
    <xf numFmtId="3" fontId="1" fillId="14" borderId="8" xfId="0" applyNumberFormat="1" applyFont="1" applyFill="1" applyBorder="1" applyAlignment="1">
      <alignment horizontal="center"/>
    </xf>
    <xf numFmtId="164" fontId="1" fillId="14" borderId="6" xfId="1" applyNumberFormat="1" applyFont="1" applyFill="1" applyBorder="1" applyAlignment="1">
      <alignment horizontal="center"/>
    </xf>
    <xf numFmtId="3" fontId="1" fillId="14" borderId="6" xfId="0" applyNumberFormat="1" applyFont="1" applyFill="1" applyBorder="1" applyAlignment="1">
      <alignment horizontal="center"/>
    </xf>
    <xf numFmtId="2" fontId="1" fillId="14" borderId="6" xfId="1" applyNumberFormat="1" applyFont="1" applyFill="1" applyBorder="1" applyAlignment="1">
      <alignment horizontal="center"/>
    </xf>
    <xf numFmtId="164" fontId="1" fillId="14" borderId="7" xfId="1" applyNumberFormat="1" applyFont="1" applyFill="1" applyBorder="1" applyAlignment="1">
      <alignment horizontal="center"/>
    </xf>
    <xf numFmtId="0" fontId="1" fillId="14" borderId="8" xfId="0" applyFont="1" applyFill="1" applyBorder="1" applyAlignment="1">
      <alignment horizontal="center"/>
    </xf>
    <xf numFmtId="0" fontId="1" fillId="14" borderId="6" xfId="0" applyFont="1" applyFill="1" applyBorder="1" applyAlignment="1">
      <alignment horizontal="center"/>
    </xf>
    <xf numFmtId="166" fontId="1" fillId="14" borderId="6" xfId="1" applyNumberFormat="1" applyFont="1" applyFill="1" applyBorder="1" applyAlignment="1">
      <alignment horizontal="center"/>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167" fontId="1" fillId="5" borderId="6" xfId="1" applyNumberFormat="1" applyFont="1" applyFill="1" applyBorder="1" applyAlignment="1">
      <alignment horizontal="center"/>
    </xf>
    <xf numFmtId="0" fontId="5" fillId="14" borderId="2" xfId="0" applyFont="1" applyFill="1" applyBorder="1" applyAlignment="1">
      <alignment horizontal="center" vertical="center" wrapText="1"/>
    </xf>
    <xf numFmtId="0" fontId="5" fillId="14" borderId="1" xfId="0" applyFont="1" applyFill="1" applyBorder="1" applyAlignment="1">
      <alignment horizontal="center" vertical="center" wrapText="1"/>
    </xf>
    <xf numFmtId="167" fontId="1" fillId="14" borderId="6" xfId="1" applyNumberFormat="1" applyFont="1" applyFill="1" applyBorder="1" applyAlignment="1">
      <alignment horizontal="center"/>
    </xf>
    <xf numFmtId="0" fontId="5" fillId="5" borderId="7" xfId="0" applyFont="1" applyFill="1" applyBorder="1" applyAlignment="1">
      <alignment horizontal="center" vertical="center" wrapText="1"/>
    </xf>
    <xf numFmtId="164" fontId="1" fillId="5" borderId="7" xfId="1" applyNumberFormat="1" applyFont="1" applyFill="1" applyBorder="1" applyAlignment="1">
      <alignment horizontal="center"/>
    </xf>
    <xf numFmtId="0" fontId="5" fillId="5" borderId="3" xfId="0" applyFont="1" applyFill="1" applyBorder="1" applyAlignment="1">
      <alignment horizontal="center" vertical="center" wrapText="1"/>
    </xf>
    <xf numFmtId="3" fontId="5" fillId="5" borderId="8" xfId="0" applyNumberFormat="1" applyFont="1" applyFill="1" applyBorder="1" applyAlignment="1">
      <alignment horizontal="center"/>
    </xf>
    <xf numFmtId="164" fontId="5" fillId="5" borderId="6" xfId="1" applyNumberFormat="1" applyFont="1" applyFill="1" applyBorder="1" applyAlignment="1">
      <alignment horizontal="center"/>
    </xf>
    <xf numFmtId="0" fontId="5" fillId="5" borderId="8" xfId="0" applyFont="1" applyFill="1" applyBorder="1" applyAlignment="1">
      <alignment horizontal="center"/>
    </xf>
    <xf numFmtId="0" fontId="5" fillId="5" borderId="6" xfId="0" applyFont="1" applyFill="1" applyBorder="1" applyAlignment="1">
      <alignment horizontal="center"/>
    </xf>
    <xf numFmtId="166" fontId="1" fillId="5" borderId="6" xfId="0" applyNumberFormat="1" applyFont="1" applyFill="1" applyBorder="1" applyAlignment="1">
      <alignment horizontal="center"/>
    </xf>
    <xf numFmtId="0" fontId="1" fillId="5" borderId="7" xfId="0" applyFont="1" applyFill="1" applyBorder="1" applyAlignment="1">
      <alignment horizontal="center"/>
    </xf>
    <xf numFmtId="164" fontId="1" fillId="5" borderId="6" xfId="0" applyNumberFormat="1" applyFont="1" applyFill="1" applyBorder="1" applyAlignment="1">
      <alignment horizontal="center"/>
    </xf>
    <xf numFmtId="0" fontId="1" fillId="5" borderId="4" xfId="0" applyFont="1" applyFill="1" applyBorder="1" applyAlignment="1">
      <alignment horizontal="center" wrapText="1"/>
    </xf>
    <xf numFmtId="3" fontId="1" fillId="5" borderId="4" xfId="0" applyNumberFormat="1" applyFont="1" applyFill="1" applyBorder="1" applyAlignment="1">
      <alignment horizontal="center"/>
    </xf>
    <xf numFmtId="0" fontId="1" fillId="5" borderId="4" xfId="0" applyFont="1" applyFill="1" applyBorder="1" applyAlignment="1">
      <alignment horizontal="center"/>
    </xf>
    <xf numFmtId="169" fontId="1" fillId="5" borderId="4" xfId="0" applyNumberFormat="1" applyFont="1" applyFill="1" applyBorder="1" applyAlignment="1">
      <alignment horizontal="center"/>
    </xf>
    <xf numFmtId="165" fontId="1" fillId="5" borderId="4" xfId="0" applyNumberFormat="1" applyFont="1" applyFill="1" applyBorder="1" applyAlignment="1">
      <alignment horizontal="center"/>
    </xf>
    <xf numFmtId="164" fontId="1" fillId="5" borderId="8" xfId="1" applyNumberFormat="1" applyFont="1" applyFill="1" applyBorder="1" applyAlignment="1">
      <alignment horizontal="center"/>
    </xf>
    <xf numFmtId="3" fontId="5" fillId="5" borderId="8" xfId="0" applyNumberFormat="1" applyFont="1" applyFill="1" applyBorder="1" applyAlignment="1">
      <alignment horizontal="center" vertical="top" wrapText="1"/>
    </xf>
    <xf numFmtId="165" fontId="1" fillId="5" borderId="8" xfId="0" applyNumberFormat="1" applyFont="1" applyFill="1" applyBorder="1" applyAlignment="1">
      <alignment horizontal="center"/>
    </xf>
    <xf numFmtId="165" fontId="1" fillId="5" borderId="6" xfId="0" applyNumberFormat="1" applyFont="1" applyFill="1" applyBorder="1" applyAlignment="1">
      <alignment horizontal="center"/>
    </xf>
    <xf numFmtId="169" fontId="1" fillId="5" borderId="6" xfId="0" applyNumberFormat="1" applyFont="1" applyFill="1" applyBorder="1" applyAlignment="1">
      <alignment horizontal="center"/>
    </xf>
    <xf numFmtId="168" fontId="1" fillId="5" borderId="6" xfId="0" applyNumberFormat="1" applyFont="1" applyFill="1" applyBorder="1" applyAlignment="1">
      <alignment horizontal="center"/>
    </xf>
    <xf numFmtId="164" fontId="1" fillId="14" borderId="8" xfId="1" applyNumberFormat="1" applyFont="1" applyFill="1" applyBorder="1" applyAlignment="1">
      <alignment horizontal="center"/>
    </xf>
    <xf numFmtId="0" fontId="5" fillId="14" borderId="3" xfId="0" applyFont="1" applyFill="1" applyBorder="1" applyAlignment="1">
      <alignment horizontal="center" vertical="center" wrapText="1"/>
    </xf>
    <xf numFmtId="0" fontId="1" fillId="14" borderId="8" xfId="0" applyFont="1" applyFill="1" applyBorder="1" applyAlignment="1">
      <alignment horizontal="center" wrapText="1"/>
    </xf>
    <xf numFmtId="0" fontId="1" fillId="14" borderId="6" xfId="0" applyFont="1" applyFill="1" applyBorder="1" applyAlignment="1">
      <alignment horizontal="center" wrapText="1"/>
    </xf>
    <xf numFmtId="0" fontId="1" fillId="14" borderId="7" xfId="0" applyFont="1" applyFill="1" applyBorder="1" applyAlignment="1">
      <alignment horizontal="center"/>
    </xf>
    <xf numFmtId="165" fontId="1" fillId="14" borderId="8" xfId="0" applyNumberFormat="1" applyFont="1" applyFill="1" applyBorder="1" applyAlignment="1">
      <alignment horizontal="center" wrapText="1"/>
    </xf>
    <xf numFmtId="165" fontId="1" fillId="14" borderId="6" xfId="0" applyNumberFormat="1" applyFont="1" applyFill="1" applyBorder="1" applyAlignment="1">
      <alignment horizontal="center" wrapText="1"/>
    </xf>
    <xf numFmtId="164" fontId="1" fillId="14" borderId="7" xfId="1" quotePrefix="1" applyNumberFormat="1" applyFont="1" applyFill="1" applyBorder="1" applyAlignment="1">
      <alignment horizontal="center"/>
    </xf>
    <xf numFmtId="0" fontId="1" fillId="5" borderId="6" xfId="0" applyFont="1" applyFill="1" applyBorder="1" applyAlignment="1">
      <alignment horizontal="center" wrapText="1"/>
    </xf>
    <xf numFmtId="165" fontId="1" fillId="5" borderId="6" xfId="0" applyNumberFormat="1" applyFont="1" applyFill="1" applyBorder="1" applyAlignment="1">
      <alignment horizontal="center" wrapText="1"/>
    </xf>
    <xf numFmtId="164" fontId="1" fillId="5" borderId="6" xfId="1" quotePrefix="1" applyNumberFormat="1" applyFont="1" applyFill="1" applyBorder="1" applyAlignment="1">
      <alignment horizont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1" fillId="2" borderId="8" xfId="0" applyNumberFormat="1" applyFont="1" applyFill="1" applyBorder="1" applyAlignment="1">
      <alignment horizontal="center"/>
    </xf>
    <xf numFmtId="164" fontId="1" fillId="2" borderId="6" xfId="1" applyNumberFormat="1" applyFont="1" applyFill="1" applyBorder="1" applyAlignment="1">
      <alignment horizontal="center"/>
    </xf>
    <xf numFmtId="3" fontId="1" fillId="2" borderId="6" xfId="0" applyNumberFormat="1" applyFont="1" applyFill="1" applyBorder="1" applyAlignment="1">
      <alignment horizontal="center"/>
    </xf>
    <xf numFmtId="2" fontId="1" fillId="2" borderId="6" xfId="1" applyNumberFormat="1" applyFont="1" applyFill="1" applyBorder="1" applyAlignment="1">
      <alignment horizontal="center"/>
    </xf>
    <xf numFmtId="164" fontId="1" fillId="2" borderId="7" xfId="1" applyNumberFormat="1" applyFont="1" applyFill="1" applyBorder="1" applyAlignment="1">
      <alignment horizontal="center"/>
    </xf>
    <xf numFmtId="0" fontId="1" fillId="2" borderId="8" xfId="0" applyFont="1" applyFill="1" applyBorder="1" applyAlignment="1">
      <alignment horizontal="center"/>
    </xf>
    <xf numFmtId="0" fontId="1" fillId="2" borderId="6" xfId="0" applyFont="1" applyFill="1" applyBorder="1" applyAlignment="1">
      <alignment horizontal="center"/>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3" fontId="1" fillId="3" borderId="8" xfId="0" applyNumberFormat="1" applyFont="1" applyFill="1" applyBorder="1" applyAlignment="1">
      <alignment horizontal="center"/>
    </xf>
    <xf numFmtId="164" fontId="1" fillId="3" borderId="6" xfId="1" applyNumberFormat="1" applyFont="1" applyFill="1" applyBorder="1" applyAlignment="1">
      <alignment horizontal="center"/>
    </xf>
    <xf numFmtId="3" fontId="1" fillId="3" borderId="6" xfId="0" applyNumberFormat="1" applyFont="1" applyFill="1" applyBorder="1" applyAlignment="1">
      <alignment horizontal="center"/>
    </xf>
    <xf numFmtId="2" fontId="1" fillId="3" borderId="6" xfId="1" applyNumberFormat="1" applyFont="1" applyFill="1" applyBorder="1" applyAlignment="1">
      <alignment horizontal="center"/>
    </xf>
    <xf numFmtId="164" fontId="1" fillId="3" borderId="7" xfId="1" applyNumberFormat="1" applyFont="1" applyFill="1" applyBorder="1" applyAlignment="1">
      <alignment horizontal="center"/>
    </xf>
    <xf numFmtId="0" fontId="1" fillId="3" borderId="8" xfId="0" applyFont="1" applyFill="1" applyBorder="1" applyAlignment="1">
      <alignment horizontal="center"/>
    </xf>
    <xf numFmtId="0" fontId="1" fillId="3" borderId="6" xfId="0" applyFont="1" applyFill="1" applyBorder="1" applyAlignment="1">
      <alignment horizontal="center"/>
    </xf>
    <xf numFmtId="0" fontId="5" fillId="6" borderId="6" xfId="0" applyFont="1" applyFill="1" applyBorder="1" applyAlignment="1">
      <alignment horizontal="center" vertical="center" wrapText="1"/>
    </xf>
    <xf numFmtId="3" fontId="1" fillId="6" borderId="6" xfId="0" applyNumberFormat="1" applyFont="1" applyFill="1" applyBorder="1" applyAlignment="1">
      <alignment horizontal="center"/>
    </xf>
    <xf numFmtId="164" fontId="1" fillId="6" borderId="6" xfId="1" applyNumberFormat="1" applyFont="1" applyFill="1" applyBorder="1" applyAlignment="1">
      <alignment horizontal="center"/>
    </xf>
    <xf numFmtId="2" fontId="1" fillId="6" borderId="6" xfId="1" applyNumberFormat="1" applyFont="1" applyFill="1" applyBorder="1" applyAlignment="1">
      <alignment horizontal="center"/>
    </xf>
    <xf numFmtId="0" fontId="1" fillId="6" borderId="6" xfId="0" applyFont="1" applyFill="1" applyBorder="1" applyAlignment="1">
      <alignment horizontal="center"/>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167" fontId="1" fillId="3" borderId="6" xfId="1" applyNumberFormat="1" applyFont="1" applyFill="1" applyBorder="1" applyAlignment="1">
      <alignment horizontal="center"/>
    </xf>
    <xf numFmtId="166" fontId="1" fillId="3" borderId="6" xfId="1" applyNumberFormat="1" applyFont="1" applyFill="1" applyBorder="1" applyAlignment="1">
      <alignment horizontal="center"/>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3" fontId="1" fillId="6" borderId="8" xfId="0" applyNumberFormat="1" applyFont="1" applyFill="1" applyBorder="1" applyAlignment="1">
      <alignment horizontal="center"/>
    </xf>
    <xf numFmtId="167" fontId="1" fillId="6" borderId="6" xfId="1" applyNumberFormat="1" applyFont="1" applyFill="1" applyBorder="1" applyAlignment="1">
      <alignment horizontal="center"/>
    </xf>
    <xf numFmtId="0" fontId="1" fillId="6" borderId="8" xfId="0" applyFont="1" applyFill="1" applyBorder="1" applyAlignment="1">
      <alignment horizontal="center"/>
    </xf>
    <xf numFmtId="166" fontId="1" fillId="6" borderId="6" xfId="1" applyNumberFormat="1" applyFont="1" applyFill="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164" fontId="1" fillId="6" borderId="7" xfId="1" applyNumberFormat="1" applyFont="1" applyFill="1" applyBorder="1" applyAlignment="1">
      <alignment horizontal="center"/>
    </xf>
    <xf numFmtId="0" fontId="5" fillId="6" borderId="3" xfId="0" applyFont="1" applyFill="1" applyBorder="1" applyAlignment="1">
      <alignment horizontal="center" vertical="center" wrapText="1"/>
    </xf>
    <xf numFmtId="3" fontId="5" fillId="6" borderId="8" xfId="0" applyNumberFormat="1" applyFont="1" applyFill="1" applyBorder="1" applyAlignment="1">
      <alignment horizontal="center"/>
    </xf>
    <xf numFmtId="164" fontId="5" fillId="6" borderId="6" xfId="1" applyNumberFormat="1" applyFont="1" applyFill="1" applyBorder="1" applyAlignment="1">
      <alignment horizontal="center"/>
    </xf>
    <xf numFmtId="0" fontId="5" fillId="6" borderId="8" xfId="0" applyFont="1" applyFill="1" applyBorder="1" applyAlignment="1">
      <alignment horizontal="center"/>
    </xf>
    <xf numFmtId="0" fontId="5" fillId="6" borderId="6" xfId="0" applyFont="1" applyFill="1" applyBorder="1" applyAlignment="1">
      <alignment horizontal="center"/>
    </xf>
    <xf numFmtId="166" fontId="1" fillId="6" borderId="6" xfId="0" applyNumberFormat="1" applyFont="1" applyFill="1" applyBorder="1" applyAlignment="1">
      <alignment horizontal="center"/>
    </xf>
    <xf numFmtId="0" fontId="1" fillId="6" borderId="7" xfId="0" applyFont="1" applyFill="1" applyBorder="1" applyAlignment="1">
      <alignment horizontal="center"/>
    </xf>
    <xf numFmtId="164" fontId="1" fillId="6" borderId="6" xfId="0" applyNumberFormat="1" applyFont="1" applyFill="1" applyBorder="1" applyAlignment="1">
      <alignment horizontal="center"/>
    </xf>
    <xf numFmtId="3" fontId="5" fillId="3" borderId="8" xfId="0" applyNumberFormat="1" applyFont="1" applyFill="1" applyBorder="1" applyAlignment="1">
      <alignment horizontal="center"/>
    </xf>
    <xf numFmtId="164" fontId="5" fillId="3" borderId="6" xfId="1" applyNumberFormat="1" applyFont="1" applyFill="1" applyBorder="1" applyAlignment="1">
      <alignment horizontal="center"/>
    </xf>
    <xf numFmtId="0" fontId="5" fillId="3" borderId="8" xfId="0" applyFont="1" applyFill="1" applyBorder="1" applyAlignment="1">
      <alignment horizontal="center"/>
    </xf>
    <xf numFmtId="0" fontId="5" fillId="3" borderId="6" xfId="0" applyFont="1" applyFill="1" applyBorder="1" applyAlignment="1">
      <alignment horizontal="center"/>
    </xf>
    <xf numFmtId="166" fontId="1" fillId="3" borderId="6" xfId="0" applyNumberFormat="1" applyFont="1" applyFill="1" applyBorder="1" applyAlignment="1">
      <alignment horizontal="center"/>
    </xf>
    <xf numFmtId="164" fontId="1" fillId="3" borderId="6" xfId="0" applyNumberFormat="1" applyFont="1" applyFill="1" applyBorder="1" applyAlignment="1">
      <alignment horizontal="center"/>
    </xf>
    <xf numFmtId="0" fontId="6" fillId="3" borderId="6" xfId="0" applyFont="1" applyFill="1" applyBorder="1" applyAlignment="1">
      <alignment horizontal="center" vertical="center" wrapText="1"/>
    </xf>
    <xf numFmtId="165" fontId="1" fillId="3" borderId="6" xfId="0" applyNumberFormat="1" applyFont="1" applyFill="1" applyBorder="1" applyAlignment="1">
      <alignment horizontal="center"/>
    </xf>
    <xf numFmtId="169" fontId="1" fillId="3" borderId="6" xfId="0" applyNumberFormat="1" applyFont="1" applyFill="1" applyBorder="1" applyAlignment="1">
      <alignment horizontal="center"/>
    </xf>
    <xf numFmtId="0" fontId="1" fillId="6" borderId="4" xfId="0" applyFont="1" applyFill="1" applyBorder="1" applyAlignment="1">
      <alignment horizontal="center" vertical="center"/>
    </xf>
    <xf numFmtId="3" fontId="1" fillId="6" borderId="4" xfId="0" applyNumberFormat="1" applyFont="1" applyFill="1" applyBorder="1" applyAlignment="1">
      <alignment horizontal="center" vertical="center"/>
    </xf>
    <xf numFmtId="165" fontId="1" fillId="6" borderId="4" xfId="0" applyNumberFormat="1" applyFont="1" applyFill="1" applyBorder="1" applyAlignment="1">
      <alignment horizontal="center" vertical="center"/>
    </xf>
    <xf numFmtId="169" fontId="1" fillId="6" borderId="4" xfId="0" applyNumberFormat="1" applyFont="1" applyFill="1" applyBorder="1" applyAlignment="1">
      <alignment horizontal="center" vertical="center"/>
    </xf>
    <xf numFmtId="4" fontId="1" fillId="6" borderId="4" xfId="0" applyNumberFormat="1" applyFont="1" applyFill="1" applyBorder="1" applyAlignment="1">
      <alignment horizontal="center" vertical="center"/>
    </xf>
    <xf numFmtId="165" fontId="5" fillId="6" borderId="1" xfId="2" applyNumberFormat="1" applyFont="1" applyFill="1" applyBorder="1" applyAlignment="1">
      <alignment horizontal="center" vertical="center" wrapText="1"/>
    </xf>
    <xf numFmtId="164" fontId="1" fillId="6" borderId="8" xfId="1" applyNumberFormat="1" applyFont="1" applyFill="1" applyBorder="1" applyAlignment="1">
      <alignment horizontal="center"/>
    </xf>
    <xf numFmtId="165" fontId="1" fillId="6" borderId="6" xfId="2" applyNumberFormat="1" applyFont="1" applyFill="1" applyBorder="1" applyAlignment="1">
      <alignment horizontal="center"/>
    </xf>
    <xf numFmtId="3" fontId="5" fillId="6" borderId="8" xfId="0" applyNumberFormat="1" applyFont="1" applyFill="1" applyBorder="1" applyAlignment="1">
      <alignment horizontal="center" vertical="top" wrapText="1"/>
    </xf>
    <xf numFmtId="1" fontId="1" fillId="6" borderId="6" xfId="2" applyNumberFormat="1" applyFont="1" applyFill="1" applyBorder="1" applyAlignment="1">
      <alignment horizontal="center"/>
    </xf>
    <xf numFmtId="165" fontId="1" fillId="6" borderId="8" xfId="0" applyNumberFormat="1" applyFont="1" applyFill="1" applyBorder="1" applyAlignment="1">
      <alignment horizontal="center"/>
    </xf>
    <xf numFmtId="165" fontId="5" fillId="3" borderId="1" xfId="2" applyNumberFormat="1" applyFont="1" applyFill="1" applyBorder="1" applyAlignment="1">
      <alignment horizontal="center" vertical="center" wrapText="1"/>
    </xf>
    <xf numFmtId="165" fontId="1" fillId="3" borderId="6" xfId="2" applyNumberFormat="1" applyFont="1" applyFill="1" applyBorder="1" applyAlignment="1">
      <alignment horizontal="center"/>
    </xf>
    <xf numFmtId="3" fontId="5" fillId="3" borderId="6" xfId="0" applyNumberFormat="1" applyFont="1" applyFill="1" applyBorder="1" applyAlignment="1">
      <alignment horizontal="center" vertical="top" wrapText="1"/>
    </xf>
    <xf numFmtId="1" fontId="1" fillId="3" borderId="6" xfId="2" applyNumberFormat="1" applyFont="1" applyFill="1" applyBorder="1" applyAlignment="1">
      <alignment horizontal="center"/>
    </xf>
    <xf numFmtId="0" fontId="5" fillId="3" borderId="3" xfId="0" applyFont="1" applyFill="1" applyBorder="1" applyAlignment="1">
      <alignment horizontal="center" vertical="center" wrapText="1"/>
    </xf>
    <xf numFmtId="0" fontId="1" fillId="3" borderId="8"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xf>
    <xf numFmtId="165" fontId="1" fillId="3" borderId="8" xfId="0" applyNumberFormat="1" applyFont="1" applyFill="1" applyBorder="1" applyAlignment="1">
      <alignment horizontal="center" wrapText="1"/>
    </xf>
    <xf numFmtId="165" fontId="1" fillId="3" borderId="6" xfId="0" applyNumberFormat="1" applyFont="1" applyFill="1" applyBorder="1" applyAlignment="1">
      <alignment horizontal="center" wrapText="1"/>
    </xf>
    <xf numFmtId="164" fontId="1" fillId="3" borderId="7" xfId="1" quotePrefix="1" applyNumberFormat="1" applyFont="1" applyFill="1" applyBorder="1" applyAlignment="1">
      <alignment horizontal="center"/>
    </xf>
    <xf numFmtId="0" fontId="1" fillId="6" borderId="6" xfId="0" applyFont="1" applyFill="1" applyBorder="1" applyAlignment="1">
      <alignment horizontal="center" wrapText="1"/>
    </xf>
    <xf numFmtId="165" fontId="1" fillId="6" borderId="6" xfId="0" applyNumberFormat="1" applyFont="1" applyFill="1" applyBorder="1" applyAlignment="1">
      <alignment horizontal="center" wrapText="1"/>
    </xf>
    <xf numFmtId="164" fontId="1" fillId="6" borderId="6" xfId="1" quotePrefix="1" applyNumberFormat="1" applyFont="1" applyFill="1" applyBorder="1" applyAlignment="1">
      <alignment horizontal="center"/>
    </xf>
    <xf numFmtId="0" fontId="5" fillId="7" borderId="8"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3" fontId="1" fillId="9" borderId="8" xfId="0" applyNumberFormat="1" applyFont="1" applyFill="1" applyBorder="1" applyAlignment="1">
      <alignment horizontal="center"/>
    </xf>
    <xf numFmtId="164" fontId="1" fillId="9" borderId="6" xfId="1" applyNumberFormat="1" applyFont="1" applyFill="1" applyBorder="1" applyAlignment="1">
      <alignment horizontal="center"/>
    </xf>
    <xf numFmtId="3" fontId="1" fillId="9" borderId="6" xfId="0" applyNumberFormat="1" applyFont="1" applyFill="1" applyBorder="1" applyAlignment="1">
      <alignment horizontal="center"/>
    </xf>
    <xf numFmtId="167" fontId="1" fillId="9" borderId="6" xfId="1" applyNumberFormat="1" applyFont="1" applyFill="1" applyBorder="1" applyAlignment="1">
      <alignment horizontal="center"/>
    </xf>
    <xf numFmtId="0" fontId="1" fillId="9" borderId="8" xfId="0" applyFont="1" applyFill="1" applyBorder="1" applyAlignment="1">
      <alignment horizontal="center"/>
    </xf>
    <xf numFmtId="0" fontId="1" fillId="9" borderId="6" xfId="0" applyFont="1" applyFill="1" applyBorder="1" applyAlignment="1">
      <alignment horizontal="center"/>
    </xf>
    <xf numFmtId="166" fontId="1" fillId="9" borderId="6" xfId="1" applyNumberFormat="1" applyFont="1" applyFill="1" applyBorder="1" applyAlignment="1">
      <alignment horizontal="center"/>
    </xf>
    <xf numFmtId="2" fontId="1" fillId="9" borderId="6" xfId="1" applyNumberFormat="1" applyFont="1" applyFill="1" applyBorder="1" applyAlignment="1">
      <alignment horizontal="center"/>
    </xf>
    <xf numFmtId="0" fontId="5" fillId="8" borderId="2" xfId="0" applyFont="1" applyFill="1" applyBorder="1" applyAlignment="1">
      <alignment horizontal="center" vertical="center" wrapText="1"/>
    </xf>
    <xf numFmtId="0" fontId="5" fillId="8" borderId="1" xfId="0" applyFont="1" applyFill="1" applyBorder="1" applyAlignment="1">
      <alignment horizontal="center" vertical="center" wrapText="1"/>
    </xf>
    <xf numFmtId="3" fontId="1" fillId="8" borderId="8" xfId="0" applyNumberFormat="1" applyFont="1" applyFill="1" applyBorder="1" applyAlignment="1">
      <alignment horizontal="center"/>
    </xf>
    <xf numFmtId="164" fontId="1" fillId="8" borderId="6" xfId="1" applyNumberFormat="1" applyFont="1" applyFill="1" applyBorder="1" applyAlignment="1">
      <alignment horizontal="center"/>
    </xf>
    <xf numFmtId="3" fontId="1" fillId="8" borderId="6" xfId="0" applyNumberFormat="1" applyFont="1" applyFill="1" applyBorder="1" applyAlignment="1">
      <alignment horizontal="center"/>
    </xf>
    <xf numFmtId="167" fontId="1" fillId="8" borderId="6" xfId="1" applyNumberFormat="1" applyFont="1" applyFill="1" applyBorder="1" applyAlignment="1">
      <alignment horizontal="center"/>
    </xf>
    <xf numFmtId="0" fontId="1" fillId="8" borderId="8" xfId="0" applyFont="1" applyFill="1" applyBorder="1" applyAlignment="1">
      <alignment horizontal="center"/>
    </xf>
    <xf numFmtId="0" fontId="1" fillId="8" borderId="6" xfId="0" applyFont="1" applyFill="1" applyBorder="1" applyAlignment="1">
      <alignment horizontal="center"/>
    </xf>
    <xf numFmtId="166" fontId="1" fillId="8" borderId="6" xfId="1" applyNumberFormat="1" applyFont="1" applyFill="1" applyBorder="1" applyAlignment="1">
      <alignment horizontal="center"/>
    </xf>
    <xf numFmtId="2" fontId="1" fillId="8" borderId="6" xfId="1" applyNumberFormat="1" applyFont="1" applyFill="1" applyBorder="1" applyAlignment="1">
      <alignment horizontal="center"/>
    </xf>
    <xf numFmtId="0" fontId="5" fillId="7" borderId="2" xfId="0" applyFont="1" applyFill="1" applyBorder="1" applyAlignment="1">
      <alignment horizontal="center" vertical="center" wrapText="1"/>
    </xf>
    <xf numFmtId="0" fontId="5" fillId="7" borderId="1" xfId="0" applyFont="1" applyFill="1" applyBorder="1" applyAlignment="1">
      <alignment horizontal="center" vertical="center" wrapText="1"/>
    </xf>
    <xf numFmtId="3" fontId="1" fillId="7" borderId="8" xfId="0" applyNumberFormat="1" applyFont="1" applyFill="1" applyBorder="1" applyAlignment="1">
      <alignment horizontal="center"/>
    </xf>
    <xf numFmtId="164" fontId="1" fillId="7" borderId="6" xfId="1" applyNumberFormat="1" applyFont="1" applyFill="1" applyBorder="1" applyAlignment="1">
      <alignment horizontal="center"/>
    </xf>
    <xf numFmtId="3" fontId="1" fillId="7" borderId="6" xfId="0" applyNumberFormat="1" applyFont="1" applyFill="1" applyBorder="1" applyAlignment="1">
      <alignment horizontal="center"/>
    </xf>
    <xf numFmtId="167" fontId="1" fillId="7" borderId="6" xfId="1" applyNumberFormat="1" applyFont="1" applyFill="1" applyBorder="1" applyAlignment="1">
      <alignment horizontal="center"/>
    </xf>
    <xf numFmtId="0" fontId="1" fillId="7" borderId="8" xfId="0" applyFont="1" applyFill="1" applyBorder="1" applyAlignment="1">
      <alignment horizontal="center"/>
    </xf>
    <xf numFmtId="0" fontId="1" fillId="7" borderId="6" xfId="0" applyFont="1" applyFill="1" applyBorder="1" applyAlignment="1">
      <alignment horizontal="center"/>
    </xf>
    <xf numFmtId="166" fontId="1" fillId="7" borderId="6" xfId="1" applyNumberFormat="1" applyFont="1" applyFill="1" applyBorder="1" applyAlignment="1">
      <alignment horizontal="center"/>
    </xf>
    <xf numFmtId="2" fontId="1" fillId="7" borderId="6" xfId="1" applyNumberFormat="1" applyFont="1" applyFill="1" applyBorder="1" applyAlignment="1">
      <alignment horizontal="center"/>
    </xf>
    <xf numFmtId="0" fontId="5" fillId="9"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8" borderId="7" xfId="0" applyFont="1" applyFill="1" applyBorder="1" applyAlignment="1">
      <alignment horizontal="center"/>
    </xf>
    <xf numFmtId="164" fontId="1" fillId="8" borderId="7" xfId="1" applyNumberFormat="1" applyFont="1" applyFill="1" applyBorder="1" applyAlignment="1">
      <alignment horizontal="center"/>
    </xf>
    <xf numFmtId="0" fontId="1" fillId="7" borderId="8" xfId="0" applyFont="1" applyFill="1" applyBorder="1" applyAlignment="1">
      <alignment horizontal="center" wrapText="1"/>
    </xf>
    <xf numFmtId="0" fontId="1" fillId="7" borderId="6" xfId="0" applyFont="1" applyFill="1" applyBorder="1" applyAlignment="1">
      <alignment horizontal="center" wrapText="1"/>
    </xf>
    <xf numFmtId="0" fontId="1" fillId="7" borderId="7" xfId="0" applyFont="1" applyFill="1" applyBorder="1" applyAlignment="1">
      <alignment horizontal="center"/>
    </xf>
    <xf numFmtId="165" fontId="1" fillId="7" borderId="8" xfId="0" applyNumberFormat="1" applyFont="1" applyFill="1" applyBorder="1" applyAlignment="1">
      <alignment horizontal="center" wrapText="1"/>
    </xf>
    <xf numFmtId="165" fontId="1" fillId="7" borderId="6" xfId="0" applyNumberFormat="1" applyFont="1" applyFill="1" applyBorder="1" applyAlignment="1">
      <alignment horizontal="center" wrapText="1"/>
    </xf>
    <xf numFmtId="164" fontId="1" fillId="7" borderId="7" xfId="1" applyNumberFormat="1" applyFont="1" applyFill="1" applyBorder="1" applyAlignment="1">
      <alignment horizontal="center"/>
    </xf>
    <xf numFmtId="164" fontId="1" fillId="7" borderId="7" xfId="1" quotePrefix="1" applyNumberFormat="1" applyFont="1" applyFill="1" applyBorder="1" applyAlignment="1">
      <alignment horizontal="center"/>
    </xf>
    <xf numFmtId="0" fontId="1" fillId="8" borderId="6" xfId="0" applyFont="1" applyFill="1" applyBorder="1" applyAlignment="1">
      <alignment horizontal="center" wrapText="1"/>
    </xf>
    <xf numFmtId="165" fontId="1" fillId="8" borderId="6" xfId="0" applyNumberFormat="1" applyFont="1" applyFill="1" applyBorder="1" applyAlignment="1">
      <alignment horizontal="center" wrapText="1"/>
    </xf>
    <xf numFmtId="0" fontId="1" fillId="9" borderId="8" xfId="0" applyFont="1" applyFill="1" applyBorder="1" applyAlignment="1">
      <alignment horizontal="center" wrapText="1"/>
    </xf>
    <xf numFmtId="0" fontId="1" fillId="9" borderId="6" xfId="0" applyFont="1" applyFill="1" applyBorder="1" applyAlignment="1">
      <alignment horizontal="center" wrapText="1"/>
    </xf>
    <xf numFmtId="0" fontId="1" fillId="9" borderId="7" xfId="0" applyFont="1" applyFill="1" applyBorder="1" applyAlignment="1">
      <alignment horizontal="center"/>
    </xf>
    <xf numFmtId="165" fontId="1" fillId="9" borderId="8" xfId="0" applyNumberFormat="1" applyFont="1" applyFill="1" applyBorder="1" applyAlignment="1">
      <alignment horizontal="center" wrapText="1"/>
    </xf>
    <xf numFmtId="165" fontId="1" fillId="9" borderId="6" xfId="0" applyNumberFormat="1" applyFont="1" applyFill="1" applyBorder="1" applyAlignment="1">
      <alignment horizontal="center" wrapText="1"/>
    </xf>
    <xf numFmtId="164" fontId="1" fillId="9" borderId="7" xfId="1" applyNumberFormat="1" applyFont="1" applyFill="1" applyBorder="1" applyAlignment="1">
      <alignment horizontal="center"/>
    </xf>
    <xf numFmtId="164" fontId="1" fillId="9" borderId="7" xfId="1" quotePrefix="1" applyNumberFormat="1" applyFont="1" applyFill="1" applyBorder="1" applyAlignment="1">
      <alignment horizontal="center"/>
    </xf>
    <xf numFmtId="0" fontId="5" fillId="11" borderId="8" xfId="0" applyFont="1" applyFill="1" applyBorder="1" applyAlignment="1">
      <alignment horizontal="center" vertical="center" wrapText="1"/>
    </xf>
    <xf numFmtId="0" fontId="5" fillId="11" borderId="6" xfId="0" applyFont="1" applyFill="1" applyBorder="1" applyAlignment="1">
      <alignment horizontal="center" vertical="center" wrapText="1"/>
    </xf>
    <xf numFmtId="3" fontId="1" fillId="11" borderId="8" xfId="0" applyNumberFormat="1" applyFont="1" applyFill="1" applyBorder="1" applyAlignment="1">
      <alignment horizontal="center"/>
    </xf>
    <xf numFmtId="164" fontId="1" fillId="11" borderId="6" xfId="1" applyNumberFormat="1" applyFont="1" applyFill="1" applyBorder="1" applyAlignment="1">
      <alignment horizontal="center"/>
    </xf>
    <xf numFmtId="3" fontId="1" fillId="11" borderId="6" xfId="0" applyNumberFormat="1" applyFont="1" applyFill="1" applyBorder="1" applyAlignment="1">
      <alignment horizontal="center"/>
    </xf>
    <xf numFmtId="2" fontId="1" fillId="11" borderId="6" xfId="1" applyNumberFormat="1" applyFont="1" applyFill="1" applyBorder="1" applyAlignment="1">
      <alignment horizontal="center"/>
    </xf>
    <xf numFmtId="164" fontId="1" fillId="11" borderId="7" xfId="1" applyNumberFormat="1" applyFont="1" applyFill="1" applyBorder="1" applyAlignment="1">
      <alignment horizontal="center"/>
    </xf>
    <xf numFmtId="0" fontId="1" fillId="11" borderId="8" xfId="0" applyFont="1" applyFill="1" applyBorder="1" applyAlignment="1">
      <alignment horizontal="center"/>
    </xf>
    <xf numFmtId="0" fontId="1" fillId="11" borderId="6" xfId="0" applyFont="1" applyFill="1" applyBorder="1" applyAlignment="1">
      <alignment horizontal="center"/>
    </xf>
    <xf numFmtId="0" fontId="5" fillId="10" borderId="8"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3" fontId="1" fillId="10" borderId="8" xfId="0" applyNumberFormat="1" applyFont="1" applyFill="1" applyBorder="1" applyAlignment="1">
      <alignment horizontal="center"/>
    </xf>
    <xf numFmtId="164" fontId="1" fillId="10" borderId="6" xfId="1" applyNumberFormat="1" applyFont="1" applyFill="1" applyBorder="1" applyAlignment="1">
      <alignment horizontal="center"/>
    </xf>
    <xf numFmtId="3" fontId="1" fillId="10" borderId="6" xfId="0" applyNumberFormat="1" applyFont="1" applyFill="1" applyBorder="1" applyAlignment="1">
      <alignment horizontal="center"/>
    </xf>
    <xf numFmtId="2" fontId="1" fillId="10" borderId="6" xfId="1" applyNumberFormat="1" applyFont="1" applyFill="1" applyBorder="1" applyAlignment="1">
      <alignment horizontal="center"/>
    </xf>
    <xf numFmtId="164" fontId="1" fillId="10" borderId="7" xfId="1" applyNumberFormat="1" applyFont="1" applyFill="1" applyBorder="1" applyAlignment="1">
      <alignment horizontal="center"/>
    </xf>
    <xf numFmtId="0" fontId="1" fillId="10" borderId="8" xfId="0" applyFont="1" applyFill="1" applyBorder="1" applyAlignment="1">
      <alignment horizontal="center"/>
    </xf>
    <xf numFmtId="0" fontId="1" fillId="10" borderId="6" xfId="0" applyFont="1" applyFill="1" applyBorder="1" applyAlignment="1">
      <alignment horizontal="center"/>
    </xf>
    <xf numFmtId="0" fontId="1" fillId="11" borderId="7" xfId="0" applyFont="1" applyFill="1" applyBorder="1" applyAlignment="1"/>
    <xf numFmtId="0" fontId="5" fillId="10" borderId="2" xfId="0" applyFont="1" applyFill="1" applyBorder="1" applyAlignment="1">
      <alignment horizontal="center" vertical="center" wrapText="1"/>
    </xf>
    <xf numFmtId="0" fontId="5" fillId="10" borderId="1" xfId="0" applyFont="1" applyFill="1" applyBorder="1" applyAlignment="1">
      <alignment horizontal="center" vertical="center" wrapText="1"/>
    </xf>
    <xf numFmtId="167" fontId="1" fillId="10" borderId="6" xfId="1" applyNumberFormat="1" applyFont="1" applyFill="1" applyBorder="1" applyAlignment="1">
      <alignment horizontal="center"/>
    </xf>
    <xf numFmtId="166" fontId="1" fillId="10" borderId="6" xfId="1" applyNumberFormat="1" applyFont="1" applyFill="1" applyBorder="1" applyAlignment="1">
      <alignment horizontal="center"/>
    </xf>
    <xf numFmtId="0" fontId="5" fillId="11" borderId="2" xfId="0" applyFont="1" applyFill="1" applyBorder="1" applyAlignment="1">
      <alignment horizontal="center" vertical="center" wrapText="1"/>
    </xf>
    <xf numFmtId="0" fontId="5" fillId="11" borderId="1" xfId="0" applyFont="1" applyFill="1" applyBorder="1" applyAlignment="1">
      <alignment horizontal="center" vertical="center" wrapText="1"/>
    </xf>
    <xf numFmtId="167" fontId="1" fillId="11" borderId="6" xfId="1" applyNumberFormat="1" applyFont="1" applyFill="1" applyBorder="1" applyAlignment="1">
      <alignment horizontal="center"/>
    </xf>
    <xf numFmtId="166" fontId="1" fillId="11" borderId="6" xfId="1" applyNumberFormat="1" applyFont="1" applyFill="1" applyBorder="1" applyAlignment="1">
      <alignment horizontal="center"/>
    </xf>
    <xf numFmtId="3" fontId="5" fillId="10" borderId="8" xfId="0" applyNumberFormat="1" applyFont="1" applyFill="1" applyBorder="1" applyAlignment="1">
      <alignment horizontal="center"/>
    </xf>
    <xf numFmtId="164" fontId="5" fillId="10" borderId="6" xfId="1" applyNumberFormat="1" applyFont="1" applyFill="1" applyBorder="1" applyAlignment="1">
      <alignment horizontal="center"/>
    </xf>
    <xf numFmtId="0" fontId="5" fillId="10" borderId="8" xfId="0" applyFont="1" applyFill="1" applyBorder="1" applyAlignment="1">
      <alignment horizontal="center"/>
    </xf>
    <xf numFmtId="0" fontId="5" fillId="10" borderId="6" xfId="0" applyFont="1" applyFill="1" applyBorder="1" applyAlignment="1">
      <alignment horizontal="center"/>
    </xf>
    <xf numFmtId="166" fontId="1" fillId="10" borderId="6" xfId="0" applyNumberFormat="1" applyFont="1" applyFill="1" applyBorder="1" applyAlignment="1">
      <alignment horizontal="center"/>
    </xf>
    <xf numFmtId="164" fontId="1" fillId="10" borderId="6" xfId="0" applyNumberFormat="1" applyFont="1" applyFill="1" applyBorder="1" applyAlignment="1">
      <alignment horizontal="center"/>
    </xf>
    <xf numFmtId="3" fontId="5" fillId="11" borderId="8" xfId="0" applyNumberFormat="1" applyFont="1" applyFill="1" applyBorder="1" applyAlignment="1">
      <alignment horizontal="center"/>
    </xf>
    <xf numFmtId="164" fontId="5" fillId="11" borderId="6" xfId="1" applyNumberFormat="1" applyFont="1" applyFill="1" applyBorder="1" applyAlignment="1">
      <alignment horizontal="center"/>
    </xf>
    <xf numFmtId="0" fontId="5" fillId="11" borderId="8" xfId="0" applyFont="1" applyFill="1" applyBorder="1" applyAlignment="1">
      <alignment horizontal="center"/>
    </xf>
    <xf numFmtId="0" fontId="5" fillId="11" borderId="6" xfId="0" applyFont="1" applyFill="1" applyBorder="1" applyAlignment="1">
      <alignment horizontal="center"/>
    </xf>
    <xf numFmtId="166" fontId="1" fillId="11" borderId="6" xfId="0" applyNumberFormat="1" applyFont="1" applyFill="1" applyBorder="1" applyAlignment="1">
      <alignment horizontal="center"/>
    </xf>
    <xf numFmtId="164" fontId="1" fillId="11" borderId="6" xfId="0" applyNumberFormat="1" applyFont="1" applyFill="1" applyBorder="1" applyAlignment="1">
      <alignment horizontal="center"/>
    </xf>
    <xf numFmtId="0" fontId="6" fillId="10" borderId="6" xfId="0" applyFont="1" applyFill="1" applyBorder="1" applyAlignment="1">
      <alignment horizontal="center" vertical="center" wrapText="1"/>
    </xf>
    <xf numFmtId="165" fontId="1" fillId="10" borderId="6" xfId="0" applyNumberFormat="1" applyFont="1" applyFill="1" applyBorder="1" applyAlignment="1">
      <alignment horizontal="center"/>
    </xf>
    <xf numFmtId="169" fontId="1" fillId="10" borderId="6" xfId="0" applyNumberFormat="1" applyFont="1" applyFill="1" applyBorder="1" applyAlignment="1">
      <alignment horizontal="center"/>
    </xf>
    <xf numFmtId="0" fontId="1" fillId="11" borderId="4" xfId="0" applyFont="1" applyFill="1" applyBorder="1" applyAlignment="1">
      <alignment horizontal="center"/>
    </xf>
    <xf numFmtId="3" fontId="1" fillId="11" borderId="4" xfId="0" applyNumberFormat="1" applyFont="1" applyFill="1" applyBorder="1" applyAlignment="1">
      <alignment horizontal="center"/>
    </xf>
    <xf numFmtId="165" fontId="1" fillId="11" borderId="4" xfId="0" applyNumberFormat="1" applyFont="1" applyFill="1" applyBorder="1" applyAlignment="1">
      <alignment horizontal="center"/>
    </xf>
    <xf numFmtId="169" fontId="1" fillId="11" borderId="4" xfId="0" applyNumberFormat="1" applyFont="1" applyFill="1" applyBorder="1" applyAlignment="1">
      <alignment horizontal="center"/>
    </xf>
    <xf numFmtId="3" fontId="5" fillId="10" borderId="6" xfId="0" applyNumberFormat="1" applyFont="1" applyFill="1" applyBorder="1" applyAlignment="1">
      <alignment horizontal="center" vertical="top" wrapText="1"/>
    </xf>
    <xf numFmtId="0" fontId="5" fillId="11" borderId="3" xfId="0" applyFont="1" applyFill="1" applyBorder="1" applyAlignment="1">
      <alignment horizontal="center" vertical="center" wrapText="1"/>
    </xf>
    <xf numFmtId="164" fontId="1" fillId="11" borderId="8" xfId="1" applyNumberFormat="1" applyFont="1" applyFill="1" applyBorder="1" applyAlignment="1">
      <alignment horizontal="center"/>
    </xf>
    <xf numFmtId="0" fontId="1" fillId="11" borderId="7" xfId="0" applyFont="1" applyFill="1" applyBorder="1" applyAlignment="1">
      <alignment horizontal="center"/>
    </xf>
    <xf numFmtId="3" fontId="5" fillId="11" borderId="8" xfId="0" applyNumberFormat="1" applyFont="1" applyFill="1" applyBorder="1" applyAlignment="1">
      <alignment horizontal="center" vertical="top" wrapText="1"/>
    </xf>
    <xf numFmtId="165" fontId="1" fillId="11" borderId="8" xfId="0" applyNumberFormat="1" applyFont="1" applyFill="1" applyBorder="1" applyAlignment="1">
      <alignment horizontal="center"/>
    </xf>
    <xf numFmtId="165" fontId="1" fillId="11" borderId="6" xfId="0" applyNumberFormat="1" applyFont="1" applyFill="1" applyBorder="1" applyAlignment="1">
      <alignment horizontal="center"/>
    </xf>
    <xf numFmtId="0" fontId="1" fillId="11" borderId="6" xfId="0" applyFont="1" applyFill="1" applyBorder="1" applyAlignment="1">
      <alignment horizontal="center" wrapText="1"/>
    </xf>
    <xf numFmtId="165" fontId="1" fillId="11" borderId="6" xfId="0" applyNumberFormat="1" applyFont="1" applyFill="1" applyBorder="1" applyAlignment="1">
      <alignment horizontal="center" wrapText="1"/>
    </xf>
    <xf numFmtId="164" fontId="1" fillId="11" borderId="6" xfId="1" quotePrefix="1" applyNumberFormat="1" applyFont="1" applyFill="1" applyBorder="1" applyAlignment="1">
      <alignment horizontal="center"/>
    </xf>
    <xf numFmtId="0" fontId="5" fillId="10" borderId="3" xfId="0" applyFont="1" applyFill="1" applyBorder="1" applyAlignment="1">
      <alignment horizontal="center" vertical="center" wrapText="1"/>
    </xf>
    <xf numFmtId="0" fontId="1" fillId="10" borderId="8" xfId="0" applyFont="1" applyFill="1" applyBorder="1" applyAlignment="1">
      <alignment horizontal="center" wrapText="1"/>
    </xf>
    <xf numFmtId="0" fontId="1" fillId="10" borderId="6" xfId="0" applyFont="1" applyFill="1" applyBorder="1" applyAlignment="1">
      <alignment horizontal="center" wrapText="1"/>
    </xf>
    <xf numFmtId="0" fontId="1" fillId="10" borderId="7" xfId="0" applyFont="1" applyFill="1" applyBorder="1" applyAlignment="1">
      <alignment horizontal="center"/>
    </xf>
    <xf numFmtId="165" fontId="1" fillId="10" borderId="8" xfId="0" applyNumberFormat="1" applyFont="1" applyFill="1" applyBorder="1" applyAlignment="1">
      <alignment horizontal="center" wrapText="1"/>
    </xf>
    <xf numFmtId="165" fontId="1" fillId="10" borderId="6" xfId="0" applyNumberFormat="1" applyFont="1" applyFill="1" applyBorder="1" applyAlignment="1">
      <alignment horizontal="center" wrapText="1"/>
    </xf>
    <xf numFmtId="164" fontId="1" fillId="10" borderId="7" xfId="1" quotePrefix="1" applyNumberFormat="1" applyFont="1" applyFill="1" applyBorder="1" applyAlignment="1">
      <alignment horizontal="center"/>
    </xf>
    <xf numFmtId="0" fontId="6" fillId="12" borderId="8"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6" xfId="0" applyFont="1" applyFill="1" applyBorder="1" applyAlignment="1">
      <alignment horizontal="center" vertical="center" wrapText="1"/>
    </xf>
    <xf numFmtId="3" fontId="1" fillId="12" borderId="8" xfId="0" applyNumberFormat="1" applyFont="1" applyFill="1" applyBorder="1" applyAlignment="1">
      <alignment horizontal="center"/>
    </xf>
    <xf numFmtId="164" fontId="1" fillId="12" borderId="6" xfId="1" applyNumberFormat="1" applyFont="1" applyFill="1" applyBorder="1" applyAlignment="1">
      <alignment horizontal="center"/>
    </xf>
    <xf numFmtId="3" fontId="1" fillId="12" borderId="6" xfId="0" applyNumberFormat="1" applyFont="1" applyFill="1" applyBorder="1" applyAlignment="1">
      <alignment horizontal="center"/>
    </xf>
    <xf numFmtId="2" fontId="1" fillId="12" borderId="6" xfId="1" applyNumberFormat="1" applyFont="1" applyFill="1" applyBorder="1" applyAlignment="1">
      <alignment horizontal="center"/>
    </xf>
    <xf numFmtId="164" fontId="1" fillId="12" borderId="7" xfId="1" applyNumberFormat="1" applyFont="1" applyFill="1" applyBorder="1" applyAlignment="1">
      <alignment horizontal="center"/>
    </xf>
    <xf numFmtId="0" fontId="1" fillId="12" borderId="8" xfId="0" applyFont="1" applyFill="1" applyBorder="1" applyAlignment="1">
      <alignment horizontal="center"/>
    </xf>
    <xf numFmtId="0" fontId="1" fillId="12" borderId="6" xfId="0" applyFont="1" applyFill="1" applyBorder="1" applyAlignment="1">
      <alignment horizontal="center"/>
    </xf>
    <xf numFmtId="0" fontId="5" fillId="12" borderId="2" xfId="0" applyFont="1" applyFill="1" applyBorder="1" applyAlignment="1">
      <alignment horizontal="center" vertical="center" wrapText="1"/>
    </xf>
    <xf numFmtId="0" fontId="5" fillId="12" borderId="1" xfId="0" applyFont="1" applyFill="1" applyBorder="1" applyAlignment="1">
      <alignment horizontal="center" vertical="center" wrapText="1"/>
    </xf>
    <xf numFmtId="167" fontId="1" fillId="12" borderId="6" xfId="1" applyNumberFormat="1" applyFont="1" applyFill="1" applyBorder="1" applyAlignment="1">
      <alignment horizontal="center"/>
    </xf>
    <xf numFmtId="166" fontId="1" fillId="12" borderId="6" xfId="1" applyNumberFormat="1" applyFont="1" applyFill="1" applyBorder="1" applyAlignment="1">
      <alignment horizontal="center"/>
    </xf>
    <xf numFmtId="164" fontId="1" fillId="0" borderId="0" xfId="1" applyNumberFormat="1" applyFont="1" applyFill="1" applyAlignment="1">
      <alignment horizontal="center"/>
    </xf>
    <xf numFmtId="3" fontId="5" fillId="12" borderId="8" xfId="0" applyNumberFormat="1" applyFont="1" applyFill="1" applyBorder="1" applyAlignment="1">
      <alignment horizontal="center"/>
    </xf>
    <xf numFmtId="164" fontId="5" fillId="12" borderId="6" xfId="1" applyNumberFormat="1" applyFont="1" applyFill="1" applyBorder="1" applyAlignment="1">
      <alignment horizontal="center"/>
    </xf>
    <xf numFmtId="0" fontId="5" fillId="12" borderId="8" xfId="0" applyFont="1" applyFill="1" applyBorder="1" applyAlignment="1">
      <alignment horizontal="center"/>
    </xf>
    <xf numFmtId="0" fontId="5" fillId="12" borderId="6" xfId="0" applyFont="1" applyFill="1" applyBorder="1" applyAlignment="1">
      <alignment horizontal="center"/>
    </xf>
    <xf numFmtId="166" fontId="1" fillId="12" borderId="6" xfId="0" applyNumberFormat="1" applyFont="1" applyFill="1" applyBorder="1" applyAlignment="1">
      <alignment horizontal="center"/>
    </xf>
    <xf numFmtId="164" fontId="1" fillId="12" borderId="6" xfId="0" applyNumberFormat="1" applyFont="1" applyFill="1" applyBorder="1" applyAlignment="1">
      <alignment horizontal="center"/>
    </xf>
    <xf numFmtId="165" fontId="1" fillId="12" borderId="6" xfId="0" applyNumberFormat="1" applyFont="1" applyFill="1" applyBorder="1" applyAlignment="1">
      <alignment horizontal="center"/>
    </xf>
    <xf numFmtId="0" fontId="5" fillId="12" borderId="3" xfId="0" applyFont="1" applyFill="1" applyBorder="1" applyAlignment="1">
      <alignment horizontal="center" vertical="center" wrapText="1"/>
    </xf>
    <xf numFmtId="0" fontId="1" fillId="12" borderId="6" xfId="0" applyFont="1" applyFill="1" applyBorder="1" applyAlignment="1">
      <alignment horizontal="center" wrapText="1"/>
    </xf>
    <xf numFmtId="0" fontId="1" fillId="12" borderId="7" xfId="0" applyFont="1" applyFill="1" applyBorder="1" applyAlignment="1">
      <alignment horizontal="center"/>
    </xf>
    <xf numFmtId="165" fontId="1" fillId="12" borderId="6" xfId="0" applyNumberFormat="1" applyFont="1" applyFill="1" applyBorder="1" applyAlignment="1">
      <alignment horizontal="center" wrapText="1"/>
    </xf>
    <xf numFmtId="0" fontId="1" fillId="2" borderId="8" xfId="0" applyFont="1" applyFill="1" applyBorder="1" applyAlignment="1">
      <alignment horizontal="right" wrapText="1"/>
    </xf>
    <xf numFmtId="0" fontId="1" fillId="2" borderId="7" xfId="0" applyFont="1" applyFill="1" applyBorder="1" applyAlignment="1">
      <alignment horizontal="left"/>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67" fontId="1" fillId="2" borderId="6" xfId="1" applyNumberFormat="1" applyFont="1" applyFill="1" applyBorder="1" applyAlignment="1">
      <alignment horizontal="center"/>
    </xf>
    <xf numFmtId="166" fontId="1" fillId="2" borderId="6" xfId="1" applyNumberFormat="1" applyFont="1" applyFill="1" applyBorder="1" applyAlignment="1">
      <alignment horizontal="center"/>
    </xf>
    <xf numFmtId="3" fontId="5" fillId="2" borderId="8" xfId="0" applyNumberFormat="1" applyFont="1" applyFill="1" applyBorder="1" applyAlignment="1">
      <alignment horizontal="center"/>
    </xf>
    <xf numFmtId="164" fontId="5" fillId="2" borderId="6" xfId="1" applyNumberFormat="1" applyFont="1" applyFill="1" applyBorder="1" applyAlignment="1">
      <alignment horizontal="center"/>
    </xf>
    <xf numFmtId="0" fontId="5" fillId="2" borderId="8" xfId="0" applyFont="1" applyFill="1" applyBorder="1" applyAlignment="1">
      <alignment horizontal="center"/>
    </xf>
    <xf numFmtId="0" fontId="5" fillId="2" borderId="6" xfId="0" applyFont="1" applyFill="1" applyBorder="1" applyAlignment="1">
      <alignment horizontal="center"/>
    </xf>
    <xf numFmtId="166" fontId="1" fillId="2" borderId="6" xfId="0" applyNumberFormat="1" applyFont="1" applyFill="1" applyBorder="1" applyAlignment="1">
      <alignment horizontal="center"/>
    </xf>
    <xf numFmtId="164" fontId="1" fillId="2" borderId="6" xfId="0" applyNumberFormat="1" applyFont="1" applyFill="1" applyBorder="1" applyAlignment="1">
      <alignment horizontal="center"/>
    </xf>
    <xf numFmtId="0" fontId="1" fillId="2" borderId="4" xfId="0" applyFont="1" applyFill="1" applyBorder="1" applyAlignment="1">
      <alignment horizontal="center"/>
    </xf>
    <xf numFmtId="3" fontId="1" fillId="2" borderId="4" xfId="0" applyNumberFormat="1" applyFont="1" applyFill="1" applyBorder="1" applyAlignment="1">
      <alignment horizontal="center"/>
    </xf>
    <xf numFmtId="165" fontId="1" fillId="2" borderId="4" xfId="0" applyNumberFormat="1" applyFont="1" applyFill="1" applyBorder="1" applyAlignment="1">
      <alignment horizontal="center"/>
    </xf>
    <xf numFmtId="169" fontId="1" fillId="2" borderId="4" xfId="0" applyNumberFormat="1" applyFont="1" applyFill="1" applyBorder="1" applyAlignment="1">
      <alignment horizontal="center"/>
    </xf>
    <xf numFmtId="165" fontId="5"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64" fontId="1" fillId="2" borderId="8" xfId="1" applyNumberFormat="1" applyFont="1" applyFill="1" applyBorder="1" applyAlignment="1">
      <alignment horizontal="center"/>
    </xf>
    <xf numFmtId="165" fontId="1" fillId="2" borderId="6" xfId="1" applyNumberFormat="1" applyFont="1" applyFill="1" applyBorder="1" applyAlignment="1">
      <alignment horizontal="center"/>
    </xf>
    <xf numFmtId="0" fontId="1" fillId="2" borderId="7" xfId="0" applyFont="1" applyFill="1" applyBorder="1" applyAlignment="1">
      <alignment horizontal="center"/>
    </xf>
    <xf numFmtId="3" fontId="5" fillId="2" borderId="8" xfId="0" applyNumberFormat="1" applyFont="1" applyFill="1" applyBorder="1" applyAlignment="1">
      <alignment horizontal="center" vertical="top" wrapText="1"/>
    </xf>
    <xf numFmtId="1" fontId="1" fillId="2" borderId="6" xfId="0" applyNumberFormat="1" applyFont="1" applyFill="1" applyBorder="1" applyAlignment="1">
      <alignment horizontal="center"/>
    </xf>
    <xf numFmtId="165" fontId="1" fillId="2" borderId="8" xfId="0" applyNumberFormat="1" applyFont="1" applyFill="1" applyBorder="1" applyAlignment="1">
      <alignment horizontal="center"/>
    </xf>
    <xf numFmtId="165" fontId="1" fillId="2" borderId="6" xfId="0" applyNumberFormat="1" applyFont="1" applyFill="1" applyBorder="1" applyAlignment="1">
      <alignment horizontal="center"/>
    </xf>
    <xf numFmtId="0" fontId="1" fillId="2" borderId="6" xfId="0" applyFont="1" applyFill="1" applyBorder="1" applyAlignment="1">
      <alignment horizontal="center" wrapText="1"/>
    </xf>
    <xf numFmtId="165" fontId="1" fillId="2" borderId="6" xfId="0" applyNumberFormat="1" applyFont="1" applyFill="1" applyBorder="1" applyAlignment="1">
      <alignment horizontal="center" wrapText="1"/>
    </xf>
    <xf numFmtId="164" fontId="1" fillId="2" borderId="6" xfId="1" quotePrefix="1" applyNumberFormat="1" applyFont="1" applyFill="1" applyBorder="1" applyAlignment="1">
      <alignment horizontal="center"/>
    </xf>
    <xf numFmtId="0" fontId="5" fillId="0" borderId="0" xfId="0" applyFont="1" applyAlignment="1">
      <alignment horizontal="center"/>
    </xf>
    <xf numFmtId="0" fontId="5" fillId="0" borderId="0" xfId="0" applyFont="1" applyAlignment="1">
      <alignment horizontal="left" vertical="top" wrapText="1"/>
    </xf>
    <xf numFmtId="0" fontId="6" fillId="4" borderId="4" xfId="0" applyFont="1" applyFill="1" applyBorder="1" applyAlignment="1">
      <alignment horizontal="center" vertical="center"/>
    </xf>
    <xf numFmtId="0" fontId="6" fillId="11"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5" fillId="0" borderId="0" xfId="0" applyFont="1" applyBorder="1" applyAlignment="1">
      <alignment horizontal="left" vertical="top" wrapText="1"/>
    </xf>
    <xf numFmtId="0" fontId="8" fillId="0" borderId="0" xfId="0" applyFont="1" applyAlignment="1">
      <alignment horizontal="left" vertical="top" wrapText="1"/>
    </xf>
    <xf numFmtId="0" fontId="1" fillId="15" borderId="8" xfId="0" applyFont="1" applyFill="1" applyBorder="1" applyAlignment="1">
      <alignment horizontal="right" wrapText="1"/>
    </xf>
    <xf numFmtId="0" fontId="1" fillId="15" borderId="7" xfId="0" applyFont="1" applyFill="1" applyBorder="1" applyAlignment="1"/>
    <xf numFmtId="164" fontId="1" fillId="15" borderId="4" xfId="1" applyNumberFormat="1" applyFont="1" applyFill="1" applyBorder="1" applyAlignment="1">
      <alignment horizontal="center"/>
    </xf>
    <xf numFmtId="1" fontId="1" fillId="15" borderId="4" xfId="1" applyNumberFormat="1" applyFont="1" applyFill="1" applyBorder="1" applyAlignment="1">
      <alignment horizontal="center"/>
    </xf>
    <xf numFmtId="170" fontId="1" fillId="15" borderId="4" xfId="1" applyNumberFormat="1" applyFont="1" applyFill="1" applyBorder="1" applyAlignment="1">
      <alignment horizontal="center"/>
    </xf>
    <xf numFmtId="44" fontId="1" fillId="15" borderId="4" xfId="1" applyNumberFormat="1" applyFont="1" applyFill="1" applyBorder="1" applyAlignment="1">
      <alignment horizontal="center"/>
    </xf>
    <xf numFmtId="44" fontId="1" fillId="15" borderId="4" xfId="3" applyFont="1" applyFill="1" applyBorder="1"/>
    <xf numFmtId="0" fontId="1" fillId="16" borderId="2" xfId="0" applyFont="1" applyFill="1" applyBorder="1" applyAlignment="1">
      <alignment horizontal="right" wrapText="1"/>
    </xf>
    <xf numFmtId="0" fontId="1" fillId="16" borderId="7" xfId="0" applyFont="1" applyFill="1" applyBorder="1" applyAlignment="1"/>
    <xf numFmtId="164" fontId="1" fillId="16" borderId="4" xfId="1" applyNumberFormat="1" applyFont="1" applyFill="1" applyBorder="1" applyAlignment="1">
      <alignment horizontal="center"/>
    </xf>
    <xf numFmtId="1" fontId="1" fillId="16" borderId="4" xfId="1" applyNumberFormat="1" applyFont="1" applyFill="1" applyBorder="1" applyAlignment="1">
      <alignment horizontal="center"/>
    </xf>
    <xf numFmtId="170" fontId="1" fillId="16" borderId="4" xfId="1" applyNumberFormat="1" applyFont="1" applyFill="1" applyBorder="1" applyAlignment="1">
      <alignment horizontal="center"/>
    </xf>
    <xf numFmtId="44" fontId="1" fillId="16" borderId="4" xfId="1" applyNumberFormat="1" applyFont="1" applyFill="1" applyBorder="1" applyAlignment="1">
      <alignment horizontal="center"/>
    </xf>
    <xf numFmtId="44" fontId="1" fillId="16" borderId="4" xfId="3" applyFont="1" applyFill="1" applyBorder="1"/>
    <xf numFmtId="0" fontId="5" fillId="16" borderId="8"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3" fontId="1" fillId="16" borderId="8" xfId="0" applyNumberFormat="1" applyFont="1" applyFill="1" applyBorder="1" applyAlignment="1">
      <alignment horizontal="center"/>
    </xf>
    <xf numFmtId="164" fontId="1" fillId="16" borderId="6" xfId="1" applyNumberFormat="1" applyFont="1" applyFill="1" applyBorder="1" applyAlignment="1">
      <alignment horizontal="center"/>
    </xf>
    <xf numFmtId="3" fontId="1" fillId="16" borderId="6" xfId="0" applyNumberFormat="1" applyFont="1" applyFill="1" applyBorder="1" applyAlignment="1">
      <alignment horizontal="center"/>
    </xf>
    <xf numFmtId="2" fontId="1" fillId="16" borderId="6" xfId="1" applyNumberFormat="1" applyFont="1" applyFill="1" applyBorder="1" applyAlignment="1">
      <alignment horizontal="center"/>
    </xf>
    <xf numFmtId="164" fontId="1" fillId="16" borderId="7" xfId="1" applyNumberFormat="1" applyFont="1" applyFill="1" applyBorder="1" applyAlignment="1">
      <alignment horizontal="center"/>
    </xf>
    <xf numFmtId="0" fontId="1" fillId="16" borderId="8" xfId="0" applyFont="1" applyFill="1" applyBorder="1" applyAlignment="1">
      <alignment horizontal="center"/>
    </xf>
    <xf numFmtId="0" fontId="1" fillId="16" borderId="6" xfId="0" applyFont="1" applyFill="1" applyBorder="1" applyAlignment="1">
      <alignment horizontal="center"/>
    </xf>
    <xf numFmtId="0" fontId="5" fillId="16" borderId="2" xfId="0" applyFont="1" applyFill="1" applyBorder="1" applyAlignment="1">
      <alignment horizontal="center" vertical="center" wrapText="1"/>
    </xf>
    <xf numFmtId="0" fontId="5" fillId="16" borderId="1" xfId="0" applyFont="1" applyFill="1" applyBorder="1" applyAlignment="1">
      <alignment horizontal="center" vertical="center" wrapText="1"/>
    </xf>
    <xf numFmtId="167" fontId="1" fillId="16" borderId="6" xfId="1" applyNumberFormat="1" applyFont="1" applyFill="1" applyBorder="1" applyAlignment="1">
      <alignment horizontal="center"/>
    </xf>
    <xf numFmtId="166" fontId="1" fillId="16" borderId="6" xfId="1" applyNumberFormat="1" applyFont="1" applyFill="1" applyBorder="1" applyAlignment="1">
      <alignment horizontal="center"/>
    </xf>
    <xf numFmtId="0" fontId="5" fillId="16" borderId="3" xfId="0" applyFont="1" applyFill="1" applyBorder="1" applyAlignment="1">
      <alignment horizontal="center" vertical="center" wrapText="1"/>
    </xf>
    <xf numFmtId="3" fontId="5" fillId="16" borderId="8" xfId="0" applyNumberFormat="1" applyFont="1" applyFill="1" applyBorder="1" applyAlignment="1">
      <alignment horizontal="center"/>
    </xf>
    <xf numFmtId="164" fontId="5" fillId="16" borderId="6" xfId="1" applyNumberFormat="1" applyFont="1" applyFill="1" applyBorder="1" applyAlignment="1">
      <alignment horizontal="center"/>
    </xf>
    <xf numFmtId="0" fontId="5" fillId="16" borderId="8" xfId="0" applyFont="1" applyFill="1" applyBorder="1" applyAlignment="1">
      <alignment horizontal="center"/>
    </xf>
    <xf numFmtId="0" fontId="5" fillId="16" borderId="6" xfId="0" applyFont="1" applyFill="1" applyBorder="1" applyAlignment="1">
      <alignment horizontal="center"/>
    </xf>
    <xf numFmtId="166" fontId="1" fillId="16" borderId="6" xfId="0" applyNumberFormat="1" applyFont="1" applyFill="1" applyBorder="1" applyAlignment="1">
      <alignment horizontal="center"/>
    </xf>
    <xf numFmtId="0" fontId="1" fillId="16" borderId="7" xfId="0" applyFont="1" applyFill="1" applyBorder="1" applyAlignment="1">
      <alignment horizontal="center"/>
    </xf>
    <xf numFmtId="164" fontId="1" fillId="16" borderId="6" xfId="0" applyNumberFormat="1" applyFont="1" applyFill="1" applyBorder="1" applyAlignment="1">
      <alignment horizontal="center"/>
    </xf>
    <xf numFmtId="0" fontId="6" fillId="16" borderId="4" xfId="0" applyFont="1" applyFill="1" applyBorder="1" applyAlignment="1">
      <alignment horizontal="center" vertical="center" wrapText="1"/>
    </xf>
    <xf numFmtId="0" fontId="1" fillId="16" borderId="4" xfId="0" applyFont="1" applyFill="1" applyBorder="1" applyAlignment="1">
      <alignment horizontal="center"/>
    </xf>
    <xf numFmtId="3" fontId="1" fillId="16" borderId="4" xfId="0" applyNumberFormat="1" applyFont="1" applyFill="1" applyBorder="1" applyAlignment="1">
      <alignment horizontal="center"/>
    </xf>
    <xf numFmtId="165" fontId="1" fillId="16" borderId="4" xfId="0" applyNumberFormat="1" applyFont="1" applyFill="1" applyBorder="1" applyAlignment="1">
      <alignment horizontal="center"/>
    </xf>
    <xf numFmtId="169" fontId="1" fillId="16" borderId="4" xfId="0" applyNumberFormat="1" applyFont="1" applyFill="1" applyBorder="1" applyAlignment="1">
      <alignment horizontal="center"/>
    </xf>
    <xf numFmtId="164" fontId="1" fillId="16" borderId="8" xfId="1" applyNumberFormat="1" applyFont="1" applyFill="1" applyBorder="1" applyAlignment="1">
      <alignment horizontal="center"/>
    </xf>
    <xf numFmtId="3" fontId="5" fillId="16" borderId="8" xfId="0" applyNumberFormat="1" applyFont="1" applyFill="1" applyBorder="1" applyAlignment="1">
      <alignment horizontal="center" vertical="top" wrapText="1"/>
    </xf>
    <xf numFmtId="165" fontId="1" fillId="16" borderId="8" xfId="0" applyNumberFormat="1" applyFont="1" applyFill="1" applyBorder="1" applyAlignment="1">
      <alignment horizontal="center"/>
    </xf>
    <xf numFmtId="165" fontId="1" fillId="16" borderId="6" xfId="0" applyNumberFormat="1" applyFont="1" applyFill="1" applyBorder="1" applyAlignment="1">
      <alignment horizontal="center"/>
    </xf>
    <xf numFmtId="1" fontId="1" fillId="16" borderId="8" xfId="0" applyNumberFormat="1" applyFont="1" applyFill="1" applyBorder="1" applyAlignment="1">
      <alignment horizontal="center"/>
    </xf>
    <xf numFmtId="0" fontId="1" fillId="16" borderId="8" xfId="0" applyFont="1" applyFill="1" applyBorder="1" applyAlignment="1">
      <alignment horizontal="center" wrapText="1"/>
    </xf>
    <xf numFmtId="0" fontId="1" fillId="16" borderId="6" xfId="0" applyFont="1" applyFill="1" applyBorder="1" applyAlignment="1">
      <alignment horizontal="center" wrapText="1"/>
    </xf>
    <xf numFmtId="165" fontId="1" fillId="16" borderId="8" xfId="0" applyNumberFormat="1" applyFont="1" applyFill="1" applyBorder="1" applyAlignment="1">
      <alignment horizontal="center" wrapText="1"/>
    </xf>
    <xf numFmtId="165" fontId="1" fillId="16" borderId="6" xfId="0" applyNumberFormat="1" applyFont="1" applyFill="1" applyBorder="1" applyAlignment="1">
      <alignment horizontal="center" wrapText="1"/>
    </xf>
    <xf numFmtId="164" fontId="1" fillId="16" borderId="7" xfId="1" quotePrefix="1" applyNumberFormat="1" applyFont="1" applyFill="1" applyBorder="1" applyAlignment="1">
      <alignment horizontal="center"/>
    </xf>
    <xf numFmtId="164" fontId="1" fillId="12" borderId="6" xfId="1" quotePrefix="1" applyNumberFormat="1" applyFont="1" applyFill="1" applyBorder="1" applyAlignment="1">
      <alignment horizontal="center"/>
    </xf>
    <xf numFmtId="0" fontId="5" fillId="15" borderId="2"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1" fillId="15" borderId="8" xfId="0" applyFont="1" applyFill="1" applyBorder="1" applyAlignment="1">
      <alignment horizontal="center" wrapText="1"/>
    </xf>
    <xf numFmtId="0" fontId="1" fillId="15" borderId="6" xfId="0" applyFont="1" applyFill="1" applyBorder="1" applyAlignment="1">
      <alignment horizontal="center" wrapText="1"/>
    </xf>
    <xf numFmtId="0" fontId="1" fillId="15" borderId="7" xfId="0" applyFont="1" applyFill="1" applyBorder="1" applyAlignment="1">
      <alignment horizontal="center"/>
    </xf>
    <xf numFmtId="165" fontId="1" fillId="15" borderId="8" xfId="0" applyNumberFormat="1" applyFont="1" applyFill="1" applyBorder="1" applyAlignment="1">
      <alignment horizontal="center" wrapText="1"/>
    </xf>
    <xf numFmtId="165" fontId="1" fillId="15" borderId="6" xfId="0" applyNumberFormat="1" applyFont="1" applyFill="1" applyBorder="1" applyAlignment="1">
      <alignment horizontal="center" wrapText="1"/>
    </xf>
    <xf numFmtId="164" fontId="1" fillId="15" borderId="7" xfId="1" applyNumberFormat="1" applyFont="1" applyFill="1" applyBorder="1" applyAlignment="1">
      <alignment horizontal="center"/>
    </xf>
    <xf numFmtId="164" fontId="1" fillId="15" borderId="7" xfId="1" quotePrefix="1" applyNumberFormat="1" applyFont="1" applyFill="1" applyBorder="1" applyAlignment="1">
      <alignment horizontal="center"/>
    </xf>
    <xf numFmtId="164" fontId="1" fillId="12" borderId="8" xfId="1" applyNumberFormat="1" applyFont="1" applyFill="1" applyBorder="1" applyAlignment="1">
      <alignment horizontal="center"/>
    </xf>
    <xf numFmtId="3" fontId="5" fillId="12" borderId="8" xfId="0" applyNumberFormat="1" applyFont="1" applyFill="1" applyBorder="1" applyAlignment="1">
      <alignment horizontal="center" vertical="top" wrapText="1"/>
    </xf>
    <xf numFmtId="165" fontId="1" fillId="12" borderId="8" xfId="0" applyNumberFormat="1" applyFont="1" applyFill="1" applyBorder="1" applyAlignment="1">
      <alignment horizontal="center"/>
    </xf>
    <xf numFmtId="164" fontId="1" fillId="15" borderId="6" xfId="1" applyNumberFormat="1" applyFont="1" applyFill="1" applyBorder="1" applyAlignment="1">
      <alignment horizontal="center"/>
    </xf>
    <xf numFmtId="0" fontId="1" fillId="15" borderId="6" xfId="0" applyFont="1" applyFill="1" applyBorder="1" applyAlignment="1">
      <alignment horizontal="center"/>
    </xf>
    <xf numFmtId="3" fontId="5" fillId="15" borderId="6" xfId="0" applyNumberFormat="1" applyFont="1" applyFill="1" applyBorder="1" applyAlignment="1">
      <alignment horizontal="center" vertical="top" wrapText="1"/>
    </xf>
    <xf numFmtId="3" fontId="1" fillId="15" borderId="6" xfId="0" applyNumberFormat="1" applyFont="1" applyFill="1" applyBorder="1" applyAlignment="1">
      <alignment horizontal="center"/>
    </xf>
    <xf numFmtId="165" fontId="1" fillId="15" borderId="6" xfId="0" applyNumberFormat="1" applyFont="1" applyFill="1" applyBorder="1" applyAlignment="1">
      <alignment horizontal="center"/>
    </xf>
    <xf numFmtId="0" fontId="6" fillId="15" borderId="6" xfId="0" applyFont="1" applyFill="1" applyBorder="1" applyAlignment="1">
      <alignment horizontal="center" vertical="center" wrapText="1"/>
    </xf>
    <xf numFmtId="169" fontId="1" fillId="15" borderId="6" xfId="0" applyNumberFormat="1" applyFont="1" applyFill="1" applyBorder="1" applyAlignment="1">
      <alignment horizontal="center"/>
    </xf>
    <xf numFmtId="169" fontId="1" fillId="12" borderId="8" xfId="0" applyNumberFormat="1" applyFont="1" applyFill="1" applyBorder="1" applyAlignment="1">
      <alignment horizontal="center"/>
    </xf>
    <xf numFmtId="3" fontId="5" fillId="15" borderId="8" xfId="0" applyNumberFormat="1" applyFont="1" applyFill="1" applyBorder="1" applyAlignment="1">
      <alignment horizontal="center"/>
    </xf>
    <xf numFmtId="164" fontId="5" fillId="15" borderId="6" xfId="1" applyNumberFormat="1" applyFont="1" applyFill="1" applyBorder="1" applyAlignment="1">
      <alignment horizontal="center"/>
    </xf>
    <xf numFmtId="167" fontId="1" fillId="15" borderId="6" xfId="1" applyNumberFormat="1" applyFont="1" applyFill="1" applyBorder="1" applyAlignment="1">
      <alignment horizontal="center"/>
    </xf>
    <xf numFmtId="0" fontId="5" fillId="15" borderId="8" xfId="0" applyFont="1" applyFill="1" applyBorder="1" applyAlignment="1">
      <alignment horizontal="center"/>
    </xf>
    <xf numFmtId="0" fontId="5" fillId="15" borderId="6" xfId="0" applyFont="1" applyFill="1" applyBorder="1" applyAlignment="1">
      <alignment horizontal="center"/>
    </xf>
    <xf numFmtId="166" fontId="1" fillId="15" borderId="6" xfId="0" applyNumberFormat="1" applyFont="1" applyFill="1" applyBorder="1" applyAlignment="1">
      <alignment horizontal="center"/>
    </xf>
    <xf numFmtId="3" fontId="1" fillId="15" borderId="8" xfId="0" applyNumberFormat="1" applyFont="1" applyFill="1" applyBorder="1" applyAlignment="1">
      <alignment horizontal="center"/>
    </xf>
    <xf numFmtId="2" fontId="1" fillId="15" borderId="6" xfId="1" applyNumberFormat="1" applyFont="1" applyFill="1" applyBorder="1" applyAlignment="1">
      <alignment horizontal="center"/>
    </xf>
    <xf numFmtId="0" fontId="1" fillId="15" borderId="8" xfId="0" applyFont="1" applyFill="1" applyBorder="1" applyAlignment="1">
      <alignment horizontal="center"/>
    </xf>
    <xf numFmtId="164" fontId="1" fillId="15" borderId="6" xfId="0" applyNumberFormat="1" applyFont="1" applyFill="1" applyBorder="1" applyAlignment="1">
      <alignment horizontal="center"/>
    </xf>
    <xf numFmtId="0" fontId="5" fillId="15" borderId="8" xfId="0" applyFont="1" applyFill="1" applyBorder="1" applyAlignment="1">
      <alignment horizontal="center" vertical="center" wrapText="1"/>
    </xf>
    <xf numFmtId="0" fontId="5" fillId="15" borderId="6" xfId="0" applyFont="1" applyFill="1" applyBorder="1" applyAlignment="1">
      <alignment horizontal="center" vertical="center" wrapText="1"/>
    </xf>
    <xf numFmtId="166" fontId="1" fillId="15" borderId="6" xfId="1" applyNumberFormat="1" applyFont="1" applyFill="1" applyBorder="1" applyAlignment="1">
      <alignment horizontal="center"/>
    </xf>
    <xf numFmtId="0" fontId="5" fillId="15" borderId="7" xfId="0" applyFont="1" applyFill="1" applyBorder="1" applyAlignment="1">
      <alignment horizontal="center" vertical="center" wrapText="1"/>
    </xf>
    <xf numFmtId="44" fontId="1" fillId="2" borderId="4" xfId="2" applyNumberFormat="1" applyFont="1" applyFill="1" applyBorder="1"/>
    <xf numFmtId="44" fontId="1" fillId="3" borderId="4" xfId="2" applyNumberFormat="1" applyFont="1" applyFill="1" applyBorder="1"/>
    <xf numFmtId="44" fontId="1" fillId="6" borderId="4" xfId="2" applyNumberFormat="1" applyFont="1" applyFill="1" applyBorder="1"/>
    <xf numFmtId="44" fontId="1" fillId="7" borderId="4" xfId="2" applyNumberFormat="1" applyFont="1" applyFill="1" applyBorder="1"/>
    <xf numFmtId="44" fontId="1" fillId="8" borderId="4" xfId="2" applyNumberFormat="1" applyFont="1" applyFill="1" applyBorder="1"/>
    <xf numFmtId="44" fontId="1" fillId="9" borderId="4" xfId="2" applyNumberFormat="1" applyFont="1" applyFill="1" applyBorder="1"/>
    <xf numFmtId="44" fontId="1" fillId="13" borderId="4" xfId="2" applyNumberFormat="1" applyFont="1" applyFill="1" applyBorder="1"/>
    <xf numFmtId="44" fontId="1" fillId="10" borderId="4" xfId="2" applyNumberFormat="1" applyFont="1" applyFill="1" applyBorder="1"/>
    <xf numFmtId="44" fontId="1" fillId="11" borderId="4" xfId="2" applyNumberFormat="1" applyFont="1" applyFill="1" applyBorder="1"/>
    <xf numFmtId="44" fontId="1" fillId="15" borderId="4" xfId="2" applyNumberFormat="1" applyFont="1" applyFill="1" applyBorder="1"/>
    <xf numFmtId="44" fontId="1" fillId="12" borderId="4" xfId="2" applyNumberFormat="1" applyFont="1" applyFill="1" applyBorder="1"/>
    <xf numFmtId="44" fontId="1" fillId="16" borderId="4" xfId="2" applyNumberFormat="1" applyFont="1" applyFill="1" applyBorder="1"/>
    <xf numFmtId="0" fontId="6" fillId="13"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14" borderId="6" xfId="0" applyFont="1" applyFill="1" applyBorder="1" applyAlignment="1">
      <alignment horizontal="center" vertical="center" wrapText="1"/>
    </xf>
    <xf numFmtId="3" fontId="1" fillId="14" borderId="1" xfId="0" applyNumberFormat="1" applyFont="1" applyFill="1" applyBorder="1" applyAlignment="1">
      <alignment horizontal="center"/>
    </xf>
    <xf numFmtId="164" fontId="1" fillId="14" borderId="3" xfId="1" applyNumberFormat="1" applyFont="1" applyFill="1" applyBorder="1" applyAlignment="1">
      <alignment horizontal="center"/>
    </xf>
    <xf numFmtId="167" fontId="1" fillId="14" borderId="1" xfId="1" applyNumberFormat="1" applyFont="1" applyFill="1" applyBorder="1" applyAlignment="1">
      <alignment horizontal="center"/>
    </xf>
    <xf numFmtId="0" fontId="5" fillId="14" borderId="6" xfId="0" applyFont="1" applyFill="1" applyBorder="1" applyAlignment="1">
      <alignment horizontal="center"/>
    </xf>
    <xf numFmtId="166" fontId="1" fillId="14" borderId="6" xfId="0" applyNumberFormat="1" applyFont="1" applyFill="1" applyBorder="1" applyAlignment="1">
      <alignment horizontal="center"/>
    </xf>
    <xf numFmtId="164" fontId="1" fillId="14" borderId="6" xfId="0" applyNumberFormat="1" applyFont="1" applyFill="1" applyBorder="1" applyAlignment="1">
      <alignment horizontal="center"/>
    </xf>
    <xf numFmtId="164" fontId="5" fillId="14" borderId="1" xfId="1" applyNumberFormat="1" applyFont="1" applyFill="1" applyBorder="1" applyAlignment="1">
      <alignment horizontal="center"/>
    </xf>
    <xf numFmtId="169" fontId="1" fillId="14" borderId="6" xfId="0" applyNumberFormat="1" applyFont="1" applyFill="1" applyBorder="1" applyAlignment="1">
      <alignment horizontal="center"/>
    </xf>
    <xf numFmtId="165" fontId="1" fillId="14" borderId="6" xfId="0" applyNumberFormat="1" applyFont="1" applyFill="1" applyBorder="1" applyAlignment="1">
      <alignment horizontal="center"/>
    </xf>
    <xf numFmtId="3" fontId="5" fillId="14" borderId="8" xfId="0" applyNumberFormat="1" applyFont="1" applyFill="1" applyBorder="1" applyAlignment="1">
      <alignment horizontal="center" vertical="top" wrapText="1"/>
    </xf>
    <xf numFmtId="165" fontId="1" fillId="14" borderId="8" xfId="0" applyNumberFormat="1" applyFont="1" applyFill="1" applyBorder="1" applyAlignment="1">
      <alignment horizontal="center"/>
    </xf>
    <xf numFmtId="44" fontId="1" fillId="14" borderId="4" xfId="2" applyNumberFormat="1" applyFont="1" applyFill="1" applyBorder="1" applyAlignment="1">
      <alignment horizontal="center"/>
    </xf>
    <xf numFmtId="0" fontId="6" fillId="7" borderId="6" xfId="0" applyFont="1" applyFill="1" applyBorder="1" applyAlignment="1">
      <alignment horizontal="center" vertical="center" wrapText="1"/>
    </xf>
    <xf numFmtId="3" fontId="1" fillId="7" borderId="1" xfId="0" applyNumberFormat="1" applyFont="1" applyFill="1" applyBorder="1" applyAlignment="1">
      <alignment horizontal="center"/>
    </xf>
    <xf numFmtId="164" fontId="1" fillId="7" borderId="3" xfId="1" applyNumberFormat="1" applyFont="1" applyFill="1" applyBorder="1" applyAlignment="1">
      <alignment horizontal="center"/>
    </xf>
    <xf numFmtId="167" fontId="1" fillId="7" borderId="1" xfId="1" applyNumberFormat="1" applyFont="1" applyFill="1" applyBorder="1" applyAlignment="1">
      <alignment horizontal="center"/>
    </xf>
    <xf numFmtId="0" fontId="5" fillId="7" borderId="6" xfId="0" applyFont="1" applyFill="1" applyBorder="1" applyAlignment="1">
      <alignment horizontal="center"/>
    </xf>
    <xf numFmtId="166" fontId="1" fillId="7" borderId="6" xfId="0" applyNumberFormat="1" applyFont="1" applyFill="1" applyBorder="1" applyAlignment="1">
      <alignment horizontal="center"/>
    </xf>
    <xf numFmtId="164" fontId="1" fillId="7" borderId="6" xfId="0" applyNumberFormat="1" applyFont="1" applyFill="1" applyBorder="1" applyAlignment="1">
      <alignment horizontal="center"/>
    </xf>
    <xf numFmtId="169" fontId="1" fillId="7" borderId="6" xfId="0" applyNumberFormat="1" applyFont="1" applyFill="1" applyBorder="1" applyAlignment="1">
      <alignment horizontal="center"/>
    </xf>
    <xf numFmtId="164" fontId="5" fillId="7" borderId="1" xfId="1" applyNumberFormat="1" applyFont="1" applyFill="1" applyBorder="1" applyAlignment="1">
      <alignment horizontal="center"/>
    </xf>
    <xf numFmtId="165" fontId="1" fillId="7" borderId="6" xfId="0" applyNumberFormat="1" applyFont="1" applyFill="1" applyBorder="1" applyAlignment="1">
      <alignment horizontal="center"/>
    </xf>
    <xf numFmtId="3" fontId="1" fillId="7" borderId="6" xfId="1" applyNumberFormat="1" applyFont="1" applyFill="1" applyBorder="1" applyAlignment="1">
      <alignment horizontal="center"/>
    </xf>
    <xf numFmtId="165" fontId="1" fillId="7" borderId="6" xfId="1" applyNumberFormat="1" applyFont="1" applyFill="1" applyBorder="1" applyAlignment="1">
      <alignment horizontal="center"/>
    </xf>
    <xf numFmtId="0" fontId="1" fillId="7" borderId="6" xfId="1" applyNumberFormat="1" applyFont="1" applyFill="1" applyBorder="1" applyAlignment="1">
      <alignment horizontal="center"/>
    </xf>
    <xf numFmtId="0" fontId="5" fillId="8" borderId="5"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0" xfId="0" applyFont="1" applyFill="1" applyBorder="1" applyAlignment="1">
      <alignment horizontal="center" vertical="center" wrapText="1"/>
    </xf>
    <xf numFmtId="164" fontId="5" fillId="8" borderId="6" xfId="1" applyNumberFormat="1" applyFont="1" applyFill="1" applyBorder="1" applyAlignment="1">
      <alignment horizontal="center"/>
    </xf>
    <xf numFmtId="0" fontId="5" fillId="8" borderId="6" xfId="0" applyFont="1" applyFill="1" applyBorder="1" applyAlignment="1">
      <alignment horizontal="center"/>
    </xf>
    <xf numFmtId="166" fontId="1" fillId="8" borderId="6" xfId="0" applyNumberFormat="1" applyFont="1" applyFill="1" applyBorder="1" applyAlignment="1">
      <alignment horizontal="center"/>
    </xf>
    <xf numFmtId="164" fontId="1" fillId="8" borderId="6" xfId="0" applyNumberFormat="1" applyFont="1" applyFill="1" applyBorder="1" applyAlignment="1">
      <alignment horizontal="center"/>
    </xf>
    <xf numFmtId="0" fontId="1" fillId="8" borderId="4" xfId="0" applyFont="1" applyFill="1" applyBorder="1" applyAlignment="1">
      <alignment horizontal="center"/>
    </xf>
    <xf numFmtId="3" fontId="1" fillId="8" borderId="4" xfId="0" applyNumberFormat="1" applyFont="1" applyFill="1" applyBorder="1" applyAlignment="1">
      <alignment horizontal="center"/>
    </xf>
    <xf numFmtId="165" fontId="1" fillId="8" borderId="4" xfId="0" applyNumberFormat="1" applyFont="1" applyFill="1" applyBorder="1" applyAlignment="1">
      <alignment horizontal="center"/>
    </xf>
    <xf numFmtId="164" fontId="1" fillId="8" borderId="8" xfId="0" applyNumberFormat="1" applyFont="1" applyFill="1" applyBorder="1" applyAlignment="1">
      <alignment horizontal="center"/>
    </xf>
    <xf numFmtId="3" fontId="1" fillId="8" borderId="8" xfId="1" applyNumberFormat="1" applyFont="1" applyFill="1" applyBorder="1" applyAlignment="1">
      <alignment horizontal="center"/>
    </xf>
    <xf numFmtId="165" fontId="1" fillId="8" borderId="8" xfId="1" applyNumberFormat="1" applyFont="1" applyFill="1" applyBorder="1" applyAlignment="1">
      <alignment horizontal="center"/>
    </xf>
    <xf numFmtId="0" fontId="1" fillId="8" borderId="8" xfId="1" applyNumberFormat="1" applyFont="1" applyFill="1" applyBorder="1" applyAlignment="1">
      <alignment horizontal="center"/>
    </xf>
    <xf numFmtId="165" fontId="1" fillId="8" borderId="6" xfId="0" applyNumberFormat="1" applyFont="1" applyFill="1" applyBorder="1" applyAlignment="1">
      <alignment horizontal="center"/>
    </xf>
    <xf numFmtId="0" fontId="1" fillId="8" borderId="8" xfId="0" applyFont="1" applyFill="1" applyBorder="1" applyAlignment="1">
      <alignment horizontal="center" wrapText="1"/>
    </xf>
    <xf numFmtId="165" fontId="1" fillId="8" borderId="8" xfId="0" applyNumberFormat="1" applyFont="1" applyFill="1" applyBorder="1" applyAlignment="1">
      <alignment horizontal="center" wrapText="1"/>
    </xf>
    <xf numFmtId="164" fontId="1" fillId="8" borderId="7" xfId="1" quotePrefix="1" applyNumberFormat="1" applyFont="1" applyFill="1" applyBorder="1" applyAlignment="1">
      <alignment horizontal="center"/>
    </xf>
    <xf numFmtId="0" fontId="5" fillId="9" borderId="0" xfId="0" applyFont="1" applyFill="1" applyBorder="1" applyAlignment="1">
      <alignment horizontal="center" vertical="center" wrapText="1"/>
    </xf>
    <xf numFmtId="0" fontId="5" fillId="9" borderId="10" xfId="0" applyFont="1" applyFill="1" applyBorder="1" applyAlignment="1">
      <alignment horizontal="center" vertical="center" wrapText="1"/>
    </xf>
    <xf numFmtId="164" fontId="5" fillId="9" borderId="6" xfId="1" applyNumberFormat="1" applyFont="1" applyFill="1" applyBorder="1" applyAlignment="1">
      <alignment horizontal="center"/>
    </xf>
    <xf numFmtId="0" fontId="5" fillId="9" borderId="6" xfId="0" applyFont="1" applyFill="1" applyBorder="1" applyAlignment="1">
      <alignment horizontal="center"/>
    </xf>
    <xf numFmtId="166" fontId="1" fillId="9" borderId="6" xfId="0" applyNumberFormat="1" applyFont="1" applyFill="1" applyBorder="1" applyAlignment="1">
      <alignment horizontal="center"/>
    </xf>
    <xf numFmtId="164" fontId="1" fillId="9" borderId="6" xfId="0" applyNumberFormat="1" applyFont="1" applyFill="1" applyBorder="1" applyAlignment="1">
      <alignment horizontal="center"/>
    </xf>
    <xf numFmtId="165" fontId="1" fillId="9" borderId="6" xfId="0" applyNumberFormat="1" applyFont="1" applyFill="1" applyBorder="1" applyAlignment="1">
      <alignment horizontal="center"/>
    </xf>
    <xf numFmtId="3" fontId="1" fillId="9" borderId="6" xfId="1" applyNumberFormat="1" applyFont="1" applyFill="1" applyBorder="1" applyAlignment="1">
      <alignment horizontal="center"/>
    </xf>
    <xf numFmtId="165" fontId="1" fillId="9" borderId="6" xfId="1" applyNumberFormat="1" applyFont="1" applyFill="1" applyBorder="1" applyAlignment="1">
      <alignment horizontal="center"/>
    </xf>
    <xf numFmtId="0" fontId="1" fillId="9" borderId="6" xfId="1" applyNumberFormat="1" applyFont="1" applyFill="1" applyBorder="1" applyAlignment="1">
      <alignment horizontal="center"/>
    </xf>
    <xf numFmtId="0" fontId="5" fillId="13" borderId="0" xfId="0" applyFont="1" applyFill="1" applyBorder="1" applyAlignment="1">
      <alignment horizontal="center" vertical="center" wrapText="1"/>
    </xf>
    <xf numFmtId="164" fontId="5" fillId="13" borderId="6" xfId="1" applyNumberFormat="1" applyFont="1" applyFill="1" applyBorder="1" applyAlignment="1">
      <alignment horizontal="center"/>
    </xf>
    <xf numFmtId="0" fontId="5" fillId="13" borderId="6" xfId="0" applyFont="1" applyFill="1" applyBorder="1" applyAlignment="1">
      <alignment horizontal="center"/>
    </xf>
    <xf numFmtId="166" fontId="1" fillId="13" borderId="6" xfId="0" applyNumberFormat="1" applyFont="1" applyFill="1" applyBorder="1" applyAlignment="1">
      <alignment horizontal="center"/>
    </xf>
    <xf numFmtId="164" fontId="1" fillId="13" borderId="6" xfId="0" applyNumberFormat="1" applyFont="1" applyFill="1" applyBorder="1" applyAlignment="1">
      <alignment horizontal="center"/>
    </xf>
    <xf numFmtId="0" fontId="1" fillId="13" borderId="4" xfId="0" applyFont="1" applyFill="1" applyBorder="1" applyAlignment="1">
      <alignment horizontal="center"/>
    </xf>
    <xf numFmtId="3" fontId="1" fillId="13" borderId="4" xfId="0" applyNumberFormat="1" applyFont="1" applyFill="1" applyBorder="1" applyAlignment="1">
      <alignment horizontal="center"/>
    </xf>
    <xf numFmtId="165" fontId="1" fillId="13" borderId="4" xfId="0" applyNumberFormat="1" applyFont="1" applyFill="1" applyBorder="1" applyAlignment="1">
      <alignment horizontal="center"/>
    </xf>
    <xf numFmtId="164" fontId="1" fillId="13" borderId="8" xfId="0" applyNumberFormat="1" applyFont="1" applyFill="1" applyBorder="1" applyAlignment="1">
      <alignment horizontal="center"/>
    </xf>
    <xf numFmtId="3" fontId="1" fillId="13" borderId="8" xfId="1" applyNumberFormat="1" applyFont="1" applyFill="1" applyBorder="1" applyAlignment="1">
      <alignment horizontal="center"/>
    </xf>
    <xf numFmtId="165" fontId="1" fillId="13" borderId="8" xfId="1" applyNumberFormat="1" applyFont="1" applyFill="1" applyBorder="1" applyAlignment="1">
      <alignment horizontal="center"/>
    </xf>
    <xf numFmtId="0" fontId="1" fillId="13" borderId="8" xfId="1" applyNumberFormat="1" applyFont="1" applyFill="1" applyBorder="1" applyAlignment="1">
      <alignment horizontal="center"/>
    </xf>
    <xf numFmtId="165" fontId="1" fillId="13" borderId="6" xfId="0" applyNumberFormat="1" applyFont="1" applyFill="1" applyBorder="1" applyAlignment="1">
      <alignment horizontal="center"/>
    </xf>
    <xf numFmtId="164" fontId="1" fillId="13" borderId="7" xfId="1" quotePrefix="1" applyNumberFormat="1" applyFont="1" applyFill="1" applyBorder="1" applyAlignment="1">
      <alignment horizontal="center"/>
    </xf>
    <xf numFmtId="44" fontId="1" fillId="5" borderId="4" xfId="2" applyNumberFormat="1" applyFont="1" applyFill="1" applyBorder="1" applyAlignment="1">
      <alignment horizontal="center"/>
    </xf>
    <xf numFmtId="0" fontId="1" fillId="0" borderId="0" xfId="0" applyFont="1" applyFill="1" applyBorder="1" applyAlignment="1">
      <alignment horizontal="right" wrapText="1"/>
    </xf>
    <xf numFmtId="0" fontId="1" fillId="0" borderId="0" xfId="0" applyFont="1" applyFill="1" applyBorder="1" applyAlignment="1"/>
    <xf numFmtId="1" fontId="1" fillId="0" borderId="0" xfId="1" applyNumberFormat="1" applyFont="1" applyFill="1" applyBorder="1" applyAlignment="1">
      <alignment horizontal="center"/>
    </xf>
    <xf numFmtId="170" fontId="1" fillId="0" borderId="0" xfId="1" applyNumberFormat="1" applyFont="1" applyFill="1" applyBorder="1" applyAlignment="1">
      <alignment horizontal="center"/>
    </xf>
    <xf numFmtId="44" fontId="1" fillId="0" borderId="0" xfId="1" applyNumberFormat="1" applyFont="1" applyFill="1" applyBorder="1" applyAlignment="1">
      <alignment horizontal="center"/>
    </xf>
    <xf numFmtId="44" fontId="1" fillId="0" borderId="0" xfId="3" applyFont="1" applyFill="1" applyBorder="1"/>
    <xf numFmtId="44" fontId="1" fillId="0" borderId="0" xfId="2" applyNumberFormat="1" applyFont="1" applyFill="1" applyBorder="1"/>
    <xf numFmtId="0" fontId="1"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center"/>
    </xf>
    <xf numFmtId="0" fontId="6"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5" fillId="0" borderId="0" xfId="0" applyFont="1" applyAlignment="1">
      <alignment horizontal="left" vertical="top"/>
    </xf>
    <xf numFmtId="0" fontId="6" fillId="14" borderId="8" xfId="0" applyFont="1" applyFill="1" applyBorder="1" applyAlignment="1">
      <alignment horizontal="center" vertical="center"/>
    </xf>
    <xf numFmtId="0" fontId="11" fillId="14" borderId="6" xfId="0" applyFont="1" applyFill="1" applyBorder="1" applyAlignment="1">
      <alignment horizontal="center" vertical="center"/>
    </xf>
    <xf numFmtId="0" fontId="11" fillId="14" borderId="7" xfId="0" applyFont="1" applyFill="1" applyBorder="1" applyAlignment="1">
      <alignment horizontal="center" vertical="center"/>
    </xf>
    <xf numFmtId="0" fontId="6" fillId="12" borderId="6"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11" fillId="16" borderId="6"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9" borderId="8"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 fillId="0" borderId="0" xfId="0" applyFont="1" applyBorder="1" applyAlignment="1">
      <alignment horizontal="left" vertical="top" wrapText="1"/>
    </xf>
    <xf numFmtId="0" fontId="6" fillId="12" borderId="4"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10" borderId="4"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5" fillId="0" borderId="0" xfId="0" applyFont="1" applyBorder="1" applyAlignment="1">
      <alignment horizontal="left" vertical="top" wrapText="1"/>
    </xf>
    <xf numFmtId="0" fontId="6" fillId="16"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2" fillId="0" borderId="0" xfId="0" applyFont="1" applyAlignment="1">
      <alignment horizontal="left" wrapText="1"/>
    </xf>
    <xf numFmtId="0" fontId="8" fillId="0" borderId="0" xfId="0" applyFont="1" applyAlignment="1">
      <alignment horizontal="left" vertical="top" wrapText="1"/>
    </xf>
    <xf numFmtId="0" fontId="6" fillId="14" borderId="8"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8" fillId="0" borderId="0" xfId="0" applyFont="1" applyAlignment="1">
      <alignment horizontal="left" vertical="top"/>
    </xf>
    <xf numFmtId="0" fontId="6" fillId="13" borderId="4"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cellXfs>
  <cellStyles count="4">
    <cellStyle name="Currency" xfId="2" builtinId="4"/>
    <cellStyle name="Currency 2" xfId="3" xr:uid="{081E2299-C441-496C-9BB2-C08B8E6648A7}"/>
    <cellStyle name="Normal" xfId="0" builtinId="0"/>
    <cellStyle name="Percent" xfId="1" builtinId="5"/>
  </cellStyles>
  <dxfs count="0"/>
  <tableStyles count="0" defaultTableStyle="TableStyleMedium2" defaultPivotStyle="PivotStyleLight16"/>
  <colors>
    <mruColors>
      <color rgb="FF9DC476"/>
      <color rgb="FFF8BBAA"/>
      <color rgb="FFF9C7B1"/>
      <color rgb="FFFFA48F"/>
      <color rgb="FFFF9379"/>
      <color rgb="FFB2DE82"/>
      <color rgb="FFEF8B47"/>
      <color rgb="FFF4AD7C"/>
      <color rgb="FF76CC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9B69F-B0EE-42BA-8589-0AC7D61FC81C}">
  <dimension ref="A1:Q23"/>
  <sheetViews>
    <sheetView tabSelected="1" zoomScale="81" workbookViewId="0">
      <pane xSplit="2" ySplit="3" topLeftCell="C4" activePane="bottomRight" state="frozen"/>
      <selection pane="topRight" activeCell="C1" sqref="C1"/>
      <selection pane="bottomLeft" activeCell="A4" sqref="A4"/>
      <selection pane="bottomRight" activeCell="G12" sqref="G12"/>
    </sheetView>
  </sheetViews>
  <sheetFormatPr defaultColWidth="8.7109375" defaultRowHeight="12.75" x14ac:dyDescent="0.2"/>
  <cols>
    <col min="1" max="1" width="9.42578125" style="29" customWidth="1"/>
    <col min="2" max="2" width="90.5703125" style="27" customWidth="1"/>
    <col min="3" max="10" width="15.5703125" style="30" customWidth="1"/>
    <col min="11" max="11" width="15.5703125" style="32" customWidth="1"/>
    <col min="12" max="15" width="15.5703125" style="30" customWidth="1"/>
    <col min="16" max="16" width="15.5703125" style="33" customWidth="1"/>
    <col min="17" max="17" width="15.5703125" style="27" customWidth="1"/>
    <col min="18" max="16384" width="8.7109375" style="52"/>
  </cols>
  <sheetData>
    <row r="1" spans="1:17" x14ac:dyDescent="0.2">
      <c r="A1" s="26" t="s">
        <v>0</v>
      </c>
    </row>
    <row r="2" spans="1:17" x14ac:dyDescent="0.2">
      <c r="A2" s="28" t="s">
        <v>1</v>
      </c>
      <c r="C2" s="34"/>
      <c r="D2" s="34"/>
      <c r="E2" s="34"/>
      <c r="F2" s="34"/>
      <c r="G2" s="34"/>
      <c r="H2" s="34"/>
      <c r="I2" s="34"/>
      <c r="J2" s="34"/>
      <c r="K2" s="63"/>
      <c r="L2" s="34"/>
      <c r="M2" s="34"/>
      <c r="N2" s="34"/>
      <c r="O2" s="34"/>
      <c r="P2" s="35"/>
    </row>
    <row r="3" spans="1:17" ht="63.75" x14ac:dyDescent="0.2">
      <c r="A3" s="26" t="s">
        <v>2</v>
      </c>
      <c r="B3" s="28" t="s">
        <v>3</v>
      </c>
      <c r="C3" s="36" t="s">
        <v>4</v>
      </c>
      <c r="D3" s="36" t="s">
        <v>5</v>
      </c>
      <c r="E3" s="36" t="s">
        <v>6</v>
      </c>
      <c r="F3" s="36" t="s">
        <v>7</v>
      </c>
      <c r="G3" s="62" t="s">
        <v>8</v>
      </c>
      <c r="H3" s="36" t="s">
        <v>9</v>
      </c>
      <c r="I3" s="62" t="s">
        <v>193</v>
      </c>
      <c r="J3" s="62" t="s">
        <v>194</v>
      </c>
      <c r="K3" s="64" t="s">
        <v>10</v>
      </c>
      <c r="L3" s="38" t="s">
        <v>11</v>
      </c>
      <c r="M3" s="37" t="s">
        <v>12</v>
      </c>
      <c r="N3" s="37" t="s">
        <v>13</v>
      </c>
      <c r="O3" s="37" t="s">
        <v>14</v>
      </c>
      <c r="P3" s="39" t="s">
        <v>15</v>
      </c>
      <c r="Q3" s="37" t="s">
        <v>16</v>
      </c>
    </row>
    <row r="4" spans="1:17" ht="13.5" customHeight="1" x14ac:dyDescent="0.2">
      <c r="A4" s="66">
        <v>1</v>
      </c>
      <c r="B4" s="67" t="s">
        <v>162</v>
      </c>
      <c r="C4" s="68">
        <f>'1. SPM Summary'!D10</f>
        <v>0.13059267438337677</v>
      </c>
      <c r="D4" s="68">
        <f>'1. SPM Summary'!F10</f>
        <v>0.13059267438337677</v>
      </c>
      <c r="E4" s="68">
        <f>'1. SPM Summary'!I10</f>
        <v>0</v>
      </c>
      <c r="F4" s="68">
        <f>'1. SPM Summary'!I11</f>
        <v>0</v>
      </c>
      <c r="G4" s="68">
        <f>'3. Individuals Race'!I54</f>
        <v>0</v>
      </c>
      <c r="H4" s="68">
        <f>'3. Individuals Race'!I44</f>
        <v>0</v>
      </c>
      <c r="I4" s="68">
        <f>'3. Individuals Race'!I49</f>
        <v>0</v>
      </c>
      <c r="J4" s="68">
        <f>'3. Individuals Race'!I39</f>
        <v>0</v>
      </c>
      <c r="K4" s="69">
        <f>'5. Household Resources'!B15</f>
        <v>0.47</v>
      </c>
      <c r="L4" s="70">
        <f>'5. Household Resources'!B20</f>
        <v>2009.2042553191488</v>
      </c>
      <c r="M4" s="68">
        <f>'1. SPM Summary'!I21</f>
        <v>0</v>
      </c>
      <c r="N4" s="68">
        <f>'1. SPM Summary'!I22</f>
        <v>-9.7639086879170695E-6</v>
      </c>
      <c r="O4" s="71">
        <f>SUM('7. Program Summary'!B18+'7. Program Summary'!B22)</f>
        <v>1580.809608</v>
      </c>
      <c r="P4" s="72">
        <f>'8. Costs'!D9</f>
        <v>5.720976000004157</v>
      </c>
      <c r="Q4" s="678" t="str">
        <f>IFERROR(P4/(E4*100),"--")</f>
        <v>--</v>
      </c>
    </row>
    <row r="5" spans="1:17" ht="13.5" customHeight="1" x14ac:dyDescent="0.2">
      <c r="A5" s="131">
        <v>2</v>
      </c>
      <c r="B5" s="132" t="s">
        <v>192</v>
      </c>
      <c r="C5" s="133">
        <f>'1. SPM Summary'!D10</f>
        <v>0.13059267438337677</v>
      </c>
      <c r="D5" s="133">
        <f>'1. SPM Summary'!K10</f>
        <v>0.13059267438337677</v>
      </c>
      <c r="E5" s="133">
        <f>'1. SPM Summary'!N10</f>
        <v>0</v>
      </c>
      <c r="F5" s="133">
        <f>'1. SPM Summary'!N11</f>
        <v>0</v>
      </c>
      <c r="G5" s="133">
        <f>'3. Individuals Race'!N54</f>
        <v>0</v>
      </c>
      <c r="H5" s="133">
        <f>'3. Individuals Race'!N44</f>
        <v>0</v>
      </c>
      <c r="I5" s="133">
        <f>'3. Individuals Race'!N49</f>
        <v>0</v>
      </c>
      <c r="J5" s="133">
        <f>'3. Individuals Race'!N39</f>
        <v>0</v>
      </c>
      <c r="K5" s="134">
        <f>'5. Household Resources'!C15</f>
        <v>0.53300000000000003</v>
      </c>
      <c r="L5" s="135">
        <f>'5. Household Resources'!C20</f>
        <v>1454.1069418386492</v>
      </c>
      <c r="M5" s="133">
        <f>'1. SPM Summary'!N21</f>
        <v>0</v>
      </c>
      <c r="N5" s="133">
        <f>'1. SPM Summary'!N22</f>
        <v>0</v>
      </c>
      <c r="O5" s="136">
        <f>SUM('7. Program Summary'!B18+'7. Program Summary'!B22)</f>
        <v>1580.809608</v>
      </c>
      <c r="P5" s="137">
        <f>'8. Costs'!G9</f>
        <v>2.9865040000040608</v>
      </c>
      <c r="Q5" s="622" t="str">
        <f>IFERROR(P5/(E5*100),"--")</f>
        <v>--</v>
      </c>
    </row>
    <row r="6" spans="1:17" ht="13.5" customHeight="1" x14ac:dyDescent="0.2">
      <c r="A6" s="471">
        <v>3</v>
      </c>
      <c r="B6" s="472" t="s">
        <v>161</v>
      </c>
      <c r="C6" s="40">
        <f>'1. SPM Summary'!D10</f>
        <v>0.13059267438337677</v>
      </c>
      <c r="D6" s="40">
        <f>'1. SPM Summary'!P10</f>
        <v>0.12674032844842048</v>
      </c>
      <c r="E6" s="40">
        <f>'1. SPM Summary'!S10</f>
        <v>-2.9498943590412111E-2</v>
      </c>
      <c r="F6" s="40">
        <f>'1. SPM Summary'!S11</f>
        <v>-2.0784047551581183E-2</v>
      </c>
      <c r="G6" s="40">
        <f>'3. Individuals Race'!S54</f>
        <v>-1.6963881596813654E-2</v>
      </c>
      <c r="H6" s="40">
        <f>'3. Individuals Race'!S44</f>
        <v>-1.8358069105926213E-2</v>
      </c>
      <c r="I6" s="40">
        <f>'3. Individuals Race'!S49</f>
        <v>-4.6969640863957947E-2</v>
      </c>
      <c r="J6" s="40">
        <f>'3. Individuals Race'!S39</f>
        <v>-2.8287740628166174E-2</v>
      </c>
      <c r="K6" s="41">
        <f>'5. Household Resources'!D15</f>
        <v>65.200999999999993</v>
      </c>
      <c r="L6" s="42">
        <f>'5. Household Resources'!D20</f>
        <v>2048.2968052637229</v>
      </c>
      <c r="M6" s="40">
        <f>'1. SPM Summary'!S21</f>
        <v>-1.2525438013470993E-2</v>
      </c>
      <c r="N6" s="40">
        <f>'1. SPM Summary'!S22</f>
        <v>-7.8794743111562909E-3</v>
      </c>
      <c r="O6" s="43">
        <f>SUM('7. Program Summary'!B18+'7. Program Summary'!B22)</f>
        <v>1580.809608</v>
      </c>
      <c r="P6" s="44">
        <f>'8. Costs'!J9</f>
        <v>308.59584800000448</v>
      </c>
      <c r="Q6" s="595">
        <f>P6/(E6*100)</f>
        <v>-104.61250825955199</v>
      </c>
    </row>
    <row r="7" spans="1:17" ht="13.5" customHeight="1" x14ac:dyDescent="0.2">
      <c r="A7" s="73">
        <v>4</v>
      </c>
      <c r="B7" s="74" t="s">
        <v>160</v>
      </c>
      <c r="C7" s="45">
        <f>'1. SPM Summary'!D10</f>
        <v>0.13059267438337677</v>
      </c>
      <c r="D7" s="45">
        <f>'1. SPM Summary'!U10</f>
        <v>0.12007070729832521</v>
      </c>
      <c r="E7" s="45">
        <f>'1. SPM Summary'!X10</f>
        <v>-8.057088297435859E-2</v>
      </c>
      <c r="F7" s="45">
        <f>'1. SPM Summary'!X11</f>
        <v>-8.6292676819263128E-2</v>
      </c>
      <c r="G7" s="45">
        <f>'3. Individuals Race'!X54</f>
        <v>-7.2110075133520482E-2</v>
      </c>
      <c r="H7" s="45">
        <f>'3. Individuals Race'!X44</f>
        <v>-7.4554351220979406E-2</v>
      </c>
      <c r="I7" s="45">
        <f>'3. Individuals Race'!X49</f>
        <v>-9.5505112755703919E-2</v>
      </c>
      <c r="J7" s="45">
        <f>'3. Individuals Race'!X39</f>
        <v>-6.35460992907802E-2</v>
      </c>
      <c r="K7" s="75">
        <f>'5. Household Resources'!E15</f>
        <v>232.065</v>
      </c>
      <c r="L7" s="46">
        <f>'5. Household Resources'!E20</f>
        <v>2299.1618727511686</v>
      </c>
      <c r="M7" s="45">
        <f>'1. SPM Summary'!X21</f>
        <v>-4.4955907443316998E-2</v>
      </c>
      <c r="N7" s="45">
        <f>'1. SPM Summary'!X22</f>
        <v>-2.6714054170165414E-2</v>
      </c>
      <c r="O7" s="47">
        <f>SUM('7. Program Summary'!B18+'7. Program Summary'!B22)</f>
        <v>1580.809608</v>
      </c>
      <c r="P7" s="48">
        <f>'8. Costs'!M9</f>
        <v>1122.7963120000022</v>
      </c>
      <c r="Q7" s="596">
        <f>P7/(E7*100)</f>
        <v>-139.35509585482987</v>
      </c>
    </row>
    <row r="8" spans="1:17" ht="13.5" customHeight="1" x14ac:dyDescent="0.2">
      <c r="A8" s="76">
        <v>5</v>
      </c>
      <c r="B8" s="77" t="s">
        <v>159</v>
      </c>
      <c r="C8" s="78">
        <f>'1. SPM Summary'!D10</f>
        <v>0.13059267438337677</v>
      </c>
      <c r="D8" s="78">
        <f>'1. SPM Summary'!Z10</f>
        <v>0.10694053225770106</v>
      </c>
      <c r="E8" s="78">
        <f>'1. SPM Summary'!AC10</f>
        <v>-0.18111385066087907</v>
      </c>
      <c r="F8" s="78">
        <f>'1. SPM Summary'!AC11</f>
        <v>-0.18980435054793715</v>
      </c>
      <c r="G8" s="78">
        <f>'3. Individuals Race'!AC54</f>
        <v>-0.16875773211429948</v>
      </c>
      <c r="H8" s="78">
        <f>'3. Individuals Race'!AC44</f>
        <v>-0.19280021284717805</v>
      </c>
      <c r="I8" s="78">
        <f>'3. Individuals Race'!AC49</f>
        <v>-0.19614149610922729</v>
      </c>
      <c r="J8" s="78">
        <f>'3. Individuals Race'!AC39</f>
        <v>-0.13527862208713276</v>
      </c>
      <c r="K8" s="79">
        <f>'5. Household Resources'!F15</f>
        <v>273.29300000000001</v>
      </c>
      <c r="L8" s="80">
        <f>'5. Household Resources'!F20</f>
        <v>4035.632087173839</v>
      </c>
      <c r="M8" s="78">
        <f>'1. SPM Summary'!AC21</f>
        <v>-9.1467216653076888E-2</v>
      </c>
      <c r="N8" s="78">
        <f>'1. SPM Summary'!AC22</f>
        <v>-6.6453162530024076E-2</v>
      </c>
      <c r="O8" s="81">
        <f>SUM('7. Program Summary'!B18+'7. Program Summary'!B22)</f>
        <v>1580.809608</v>
      </c>
      <c r="P8" s="82">
        <f>'8. Costs'!P9</f>
        <v>2085.3514479999976</v>
      </c>
      <c r="Q8" s="597">
        <f>P8/(E8*100)</f>
        <v>-115.14036283755286</v>
      </c>
    </row>
    <row r="9" spans="1:17" ht="13.5" customHeight="1" x14ac:dyDescent="0.2">
      <c r="A9" s="83">
        <v>6</v>
      </c>
      <c r="B9" s="84" t="s">
        <v>191</v>
      </c>
      <c r="C9" s="85">
        <f>'1. SPM Summary'!D10</f>
        <v>0.13059267438337677</v>
      </c>
      <c r="D9" s="85">
        <f>'1. SPM Summary'!AE10</f>
        <v>0.11545620479077</v>
      </c>
      <c r="E9" s="85">
        <f>'1. SPM Summary'!AH10</f>
        <v>-0.11590596229135422</v>
      </c>
      <c r="F9" s="85">
        <f>'1. SPM Summary'!AH11</f>
        <v>-0.13729728304920566</v>
      </c>
      <c r="G9" s="85">
        <f>'3. Individuals Race'!AH54</f>
        <v>-0.11123985395733393</v>
      </c>
      <c r="H9" s="85">
        <f>'3. Individuals Race'!AH44</f>
        <v>-5.3038277788702994E-2</v>
      </c>
      <c r="I9" s="85">
        <f>'3. Individuals Race'!AH49</f>
        <v>-0.14244830377121936</v>
      </c>
      <c r="J9" s="85">
        <f>'3. Individuals Race'!AH39</f>
        <v>-0.13353596757852085</v>
      </c>
      <c r="K9" s="86">
        <f>'5. Household Resources'!G15</f>
        <v>258.63600000000002</v>
      </c>
      <c r="L9" s="87">
        <f>'5. Household Resources'!G20</f>
        <v>4476.4069967057949</v>
      </c>
      <c r="M9" s="85">
        <f>'1. SPM Summary'!AH21</f>
        <v>-7.097291408289548E-2</v>
      </c>
      <c r="N9" s="85">
        <f>'1. SPM Summary'!AH22</f>
        <v>-5.7558241715323519E-2</v>
      </c>
      <c r="O9" s="88">
        <f>SUM('7. Program Summary'!B18+'7. Program Summary'!B22)</f>
        <v>1580.809608</v>
      </c>
      <c r="P9" s="89">
        <f>'8. Costs'!S9</f>
        <v>2329.7699439999997</v>
      </c>
      <c r="Q9" s="598">
        <f>P9/(E9*100)</f>
        <v>-201.00518540570232</v>
      </c>
    </row>
    <row r="10" spans="1:17" ht="13.5" customHeight="1" x14ac:dyDescent="0.2">
      <c r="A10" s="90">
        <v>7</v>
      </c>
      <c r="B10" s="91" t="s">
        <v>190</v>
      </c>
      <c r="C10" s="92">
        <f>'1. SPM Summary'!D10</f>
        <v>0.13059267438337677</v>
      </c>
      <c r="D10" s="92">
        <f>'1. SPM Summary'!AJ10</f>
        <v>9.490702140498207E-2</v>
      </c>
      <c r="E10" s="92">
        <f>'1. SPM Summary'!AM10</f>
        <v>-0.27325922489062032</v>
      </c>
      <c r="F10" s="92">
        <f>'1. SPM Summary'!AM11</f>
        <v>-0.29421881898636587</v>
      </c>
      <c r="G10" s="92">
        <f>'3. Individuals Race'!AM54</f>
        <v>-0.30697927039015122</v>
      </c>
      <c r="H10" s="92">
        <f>'3. Individuals Race'!AM44</f>
        <v>-0.16397330156049367</v>
      </c>
      <c r="I10" s="92">
        <f>'3. Individuals Race'!AM49</f>
        <v>-0.27396753016605208</v>
      </c>
      <c r="J10" s="92">
        <f>'3. Individuals Race'!AM39</f>
        <v>-0.31195542046605884</v>
      </c>
      <c r="K10" s="93">
        <f>'5. Household Resources'!H15</f>
        <v>332.92399999999998</v>
      </c>
      <c r="L10" s="94">
        <f>'5. Household Resources'!H20</f>
        <v>7996.3895663875237</v>
      </c>
      <c r="M10" s="92">
        <f>'1. SPM Summary'!AM21</f>
        <v>-0.16607168552105966</v>
      </c>
      <c r="N10" s="92">
        <f>'1. SPM Summary'!AM22</f>
        <v>-0.13618699837919115</v>
      </c>
      <c r="O10" s="95">
        <f>SUM('7. Program Summary'!B18+'7. Program Summary'!B22)</f>
        <v>1580.809608</v>
      </c>
      <c r="P10" s="96">
        <f>'8. Costs'!V9</f>
        <v>5007.9549360000019</v>
      </c>
      <c r="Q10" s="599">
        <f>P10/(E10*100)</f>
        <v>-183.2675525594635</v>
      </c>
    </row>
    <row r="11" spans="1:17" ht="13.5" customHeight="1" x14ac:dyDescent="0.2">
      <c r="A11" s="97">
        <v>8</v>
      </c>
      <c r="B11" s="98" t="s">
        <v>189</v>
      </c>
      <c r="C11" s="99">
        <f>'1. SPM Summary'!D10</f>
        <v>0.13059267438337677</v>
      </c>
      <c r="D11" s="99">
        <f>'1. SPM Summary'!AO10</f>
        <v>8.4522512913346004E-2</v>
      </c>
      <c r="E11" s="99">
        <f>'1. SPM Summary'!AR10</f>
        <v>-0.35277753279471141</v>
      </c>
      <c r="F11" s="99">
        <f>'1. SPM Summary'!AR11</f>
        <v>-0.40341085066984733</v>
      </c>
      <c r="G11" s="99">
        <f>'3. Individuals Race'!AR54</f>
        <v>-0.29471651428743856</v>
      </c>
      <c r="H11" s="99">
        <f>'3. Individuals Race'!AR44</f>
        <v>-0.24839497032864066</v>
      </c>
      <c r="I11" s="99">
        <f>'3. Individuals Race'!AR49</f>
        <v>-0.4273449113136582</v>
      </c>
      <c r="J11" s="99">
        <f>'3. Individuals Race'!AR39</f>
        <v>-0.47179331306990885</v>
      </c>
      <c r="K11" s="100">
        <f>'5. Household Resources'!I15</f>
        <v>359.41</v>
      </c>
      <c r="L11" s="101">
        <f>'5. Household Resources'!I20</f>
        <v>10893.770345844579</v>
      </c>
      <c r="M11" s="99">
        <f>'1. SPM Summary'!AR21</f>
        <v>-0.34854497988940886</v>
      </c>
      <c r="N11" s="99">
        <f>'1. SPM Summary'!AR22</f>
        <v>-0.11078423714581428</v>
      </c>
      <c r="O11" s="102">
        <f>SUM('7. Program Summary'!B18+'7. Program Summary'!B22)</f>
        <v>1580.809608</v>
      </c>
      <c r="P11" s="103">
        <f>'8. Costs'!Y9</f>
        <v>8582.947240000005</v>
      </c>
      <c r="Q11" s="600">
        <f t="shared" ref="Q11:Q16" si="0">P11/(E11*100)</f>
        <v>-243.29631119095671</v>
      </c>
    </row>
    <row r="12" spans="1:17" ht="13.5" customHeight="1" x14ac:dyDescent="0.2">
      <c r="A12" s="124">
        <v>9</v>
      </c>
      <c r="B12" s="125" t="s">
        <v>188</v>
      </c>
      <c r="C12" s="126">
        <f>'1. SPM Summary'!D10</f>
        <v>0.13059267438337677</v>
      </c>
      <c r="D12" s="126">
        <f>'1. SPM Summary'!AT10</f>
        <v>7.4390387412899078E-2</v>
      </c>
      <c r="E12" s="126">
        <f>'1. SPM Summary'!AW10</f>
        <v>-0.43036324384847513</v>
      </c>
      <c r="F12" s="126">
        <f>'1. SPM Summary'!AW11</f>
        <v>-0.49534434698947621</v>
      </c>
      <c r="G12" s="126">
        <f>'3. Individuals Race'!AW54</f>
        <v>-0.30460155094897567</v>
      </c>
      <c r="H12" s="126">
        <f>'3. Individuals Race'!AW44</f>
        <v>-0.3866646615845547</v>
      </c>
      <c r="I12" s="126">
        <f>'3. Individuals Race'!AW49</f>
        <v>-0.54787687066553103</v>
      </c>
      <c r="J12" s="126">
        <f>'3. Individuals Race'!AW39</f>
        <v>-0.5502330293819655</v>
      </c>
      <c r="K12" s="127">
        <f>'5. Household Resources'!J15</f>
        <v>399.83699999999999</v>
      </c>
      <c r="L12" s="128">
        <f>'5. Household Resources'!J20</f>
        <v>14604.801456593563</v>
      </c>
      <c r="M12" s="126">
        <f>'1. SPM Summary'!AW21</f>
        <v>-0.50764682101916503</v>
      </c>
      <c r="N12" s="126">
        <f>'1. SPM Summary'!AW22</f>
        <v>-0.15251713565974734</v>
      </c>
      <c r="O12" s="129">
        <f>SUM('7. Program Summary'!B18+'7. Program Summary'!B22)</f>
        <v>1580.809608</v>
      </c>
      <c r="P12" s="130">
        <f>'8. Costs'!AB9</f>
        <v>14408.014808</v>
      </c>
      <c r="Q12" s="601">
        <f t="shared" si="0"/>
        <v>-334.78729919307096</v>
      </c>
    </row>
    <row r="13" spans="1:17" ht="13.5" customHeight="1" x14ac:dyDescent="0.2">
      <c r="A13" s="104">
        <v>10</v>
      </c>
      <c r="B13" s="105" t="s">
        <v>17</v>
      </c>
      <c r="C13" s="106">
        <f>'1. SPM Summary'!D10</f>
        <v>0.13059267438337677</v>
      </c>
      <c r="D13" s="106">
        <f>'1. SPM Summary'!AY10</f>
        <v>0.12540380026690504</v>
      </c>
      <c r="E13" s="106">
        <f>'1. SPM Summary'!BB10</f>
        <v>-3.9733270958514338E-2</v>
      </c>
      <c r="F13" s="106">
        <f>'1. SPM Summary'!BB11</f>
        <v>-3.2678532596160839E-2</v>
      </c>
      <c r="G13" s="106">
        <f>'3. Individuals Race'!BB54</f>
        <v>-1.7313901209981591E-2</v>
      </c>
      <c r="H13" s="106">
        <f>'3. Individuals Race'!BB44</f>
        <v>-7.0922067856605778E-2</v>
      </c>
      <c r="I13" s="106">
        <f>'3. Individuals Race'!BB49</f>
        <v>-4.6393034167914272E-2</v>
      </c>
      <c r="J13" s="106">
        <f>'3. Individuals Race'!BB39</f>
        <v>1.1894630192502455E-2</v>
      </c>
      <c r="K13" s="107">
        <f>'5. Household Resources'!K15</f>
        <v>175.673</v>
      </c>
      <c r="L13" s="108">
        <f>'5. Household Resources'!K20</f>
        <v>2210.0493530593772</v>
      </c>
      <c r="M13" s="106">
        <f>'1. SPM Summary'!BB21</f>
        <v>-3.1101183338700794E-2</v>
      </c>
      <c r="N13" s="106">
        <f>'1. SPM Summary'!BB22</f>
        <v>-1.8375676150676687E-2</v>
      </c>
      <c r="O13" s="109">
        <f>SUM('7. Program Summary'!B18+'7. Program Summary'!B22)</f>
        <v>1580.809608</v>
      </c>
      <c r="P13" s="110">
        <f>'8. Costs'!AE9</f>
        <v>922.03356000000349</v>
      </c>
      <c r="Q13" s="602">
        <f t="shared" si="0"/>
        <v>-232.05579046404267</v>
      </c>
    </row>
    <row r="14" spans="1:17" ht="13.5" customHeight="1" x14ac:dyDescent="0.2">
      <c r="A14" s="111">
        <v>11</v>
      </c>
      <c r="B14" s="400" t="s">
        <v>18</v>
      </c>
      <c r="C14" s="112">
        <f>'1. SPM Summary'!D10</f>
        <v>0.13059267438337677</v>
      </c>
      <c r="D14" s="112">
        <f>'1. SPM Summary'!BD10</f>
        <v>0.1004541892321598</v>
      </c>
      <c r="E14" s="112">
        <f>'1. SPM Summary'!BG10</f>
        <v>-0.23078235661780211</v>
      </c>
      <c r="F14" s="112">
        <f>'1. SPM Summary'!BG11</f>
        <v>-0.2390297263279979</v>
      </c>
      <c r="G14" s="112">
        <f>'3. Individuals Race'!BG54</f>
        <v>-0.1923780211822215</v>
      </c>
      <c r="H14" s="112">
        <f>'3. Individuals Race'!BG44</f>
        <v>-0.29128830381621112</v>
      </c>
      <c r="I14" s="112">
        <f>'3. Individuals Race'!BG49</f>
        <v>-0.23676317334701674</v>
      </c>
      <c r="J14" s="112">
        <f>'3. Individuals Race'!BG39</f>
        <v>-0.16719351570415408</v>
      </c>
      <c r="K14" s="113">
        <f>'5. Household Resources'!L15</f>
        <v>308.39499999999998</v>
      </c>
      <c r="L14" s="114">
        <f>'5. Household Resources'!L20</f>
        <v>5570.291347135978</v>
      </c>
      <c r="M14" s="112">
        <f>'1. SPM Summary'!BG21</f>
        <v>-0.13697128330923722</v>
      </c>
      <c r="N14" s="112">
        <f>'1. SPM Summary'!BG22</f>
        <v>-0.10063660684645281</v>
      </c>
      <c r="O14" s="115">
        <f>SUM('7. Program Summary'!B18+'7. Program Summary'!B22)</f>
        <v>1580.809608</v>
      </c>
      <c r="P14" s="116">
        <f>'8. Costs'!AH9</f>
        <v>3592.0798480000012</v>
      </c>
      <c r="Q14" s="603">
        <f t="shared" si="0"/>
        <v>-155.64794036438551</v>
      </c>
    </row>
    <row r="15" spans="1:17" ht="13.5" customHeight="1" x14ac:dyDescent="0.2">
      <c r="A15" s="508">
        <v>12</v>
      </c>
      <c r="B15" s="509" t="s">
        <v>19</v>
      </c>
      <c r="C15" s="510">
        <f>'1. SPM Summary'!D10</f>
        <v>0.13059267438337677</v>
      </c>
      <c r="D15" s="510">
        <f>'1. SPM Summary'!BI10</f>
        <v>7.6950772797720543E-2</v>
      </c>
      <c r="E15" s="510">
        <f>'1. SPM Summary'!BL10</f>
        <v>-0.41075735556330972</v>
      </c>
      <c r="F15" s="510">
        <f>'1. SPM Summary'!BL11</f>
        <v>-0.42904494863295795</v>
      </c>
      <c r="G15" s="510">
        <f>'3. Individuals Race'!BL54</f>
        <v>-0.40343381310159626</v>
      </c>
      <c r="H15" s="510">
        <f>'3. Individuals Race'!BL44</f>
        <v>-0.45912524436938246</v>
      </c>
      <c r="I15" s="510">
        <f>'3. Individuals Race'!BL49</f>
        <v>-0.41736802848119686</v>
      </c>
      <c r="J15" s="510">
        <f>'3. Individuals Race'!BL39</f>
        <v>-0.31209726443768998</v>
      </c>
      <c r="K15" s="511">
        <f>'5. Household Resources'!M15</f>
        <v>379.99</v>
      </c>
      <c r="L15" s="512">
        <f>'5. Household Resources'!M20</f>
        <v>8663.1490302376387</v>
      </c>
      <c r="M15" s="510">
        <f>'1. SPM Summary'!BL21</f>
        <v>-0.2458836669110544</v>
      </c>
      <c r="N15" s="510">
        <f>'1. SPM Summary'!BL22</f>
        <v>-0.19745552539592651</v>
      </c>
      <c r="O15" s="513">
        <f>SUM('7. Program Summary'!B18+'7. Program Summary'!B22)</f>
        <v>1580.809608</v>
      </c>
      <c r="P15" s="514">
        <f>'8. Costs'!AK9</f>
        <v>6755.6042320000015</v>
      </c>
      <c r="Q15" s="604">
        <f t="shared" si="0"/>
        <v>-164.46702999963117</v>
      </c>
    </row>
    <row r="16" spans="1:17" ht="13.5" customHeight="1" x14ac:dyDescent="0.2">
      <c r="A16" s="117">
        <v>13</v>
      </c>
      <c r="B16" s="118" t="s">
        <v>20</v>
      </c>
      <c r="C16" s="119">
        <f>'1. SPM Summary'!D10</f>
        <v>0.13059267438337677</v>
      </c>
      <c r="D16" s="119">
        <f>'1. SPM Summary'!BN10</f>
        <v>6.9096103336813611E-2</v>
      </c>
      <c r="E16" s="119">
        <f>'1. SPM Summary'!BQ10</f>
        <v>-0.47090368075340605</v>
      </c>
      <c r="F16" s="119">
        <f>'1. SPM Summary'!BQ11</f>
        <v>-0.50845134463693809</v>
      </c>
      <c r="G16" s="119">
        <f>'3. Individuals Race'!BQ54</f>
        <v>-0.47982257626504937</v>
      </c>
      <c r="H16" s="119">
        <f>'3. Individuals Race'!BQ44</f>
        <v>-0.5168831769754878</v>
      </c>
      <c r="I16" s="119">
        <f>'3. Individuals Race'!BQ49</f>
        <v>-0.46943191015515484</v>
      </c>
      <c r="J16" s="119">
        <f>'3. Individuals Race'!BQ39</f>
        <v>-0.37888551165146911</v>
      </c>
      <c r="K16" s="120">
        <f>'5. Household Resources'!N15</f>
        <v>401.637</v>
      </c>
      <c r="L16" s="121">
        <f>'5. Household Resources'!N20</f>
        <v>9549.7426780899168</v>
      </c>
      <c r="M16" s="119">
        <f>'1. SPM Summary'!BQ21</f>
        <v>-0.28282274586653694</v>
      </c>
      <c r="N16" s="119">
        <f>'1. SPM Summary'!BQ22</f>
        <v>-0.22082055888613336</v>
      </c>
      <c r="O16" s="122">
        <f>SUM('7. Program Summary'!B18+'7. Program Summary'!B22)</f>
        <v>1580.809608</v>
      </c>
      <c r="P16" s="123">
        <f>'8. Costs'!AN9</f>
        <v>7549.1331920000011</v>
      </c>
      <c r="Q16" s="605">
        <f t="shared" si="0"/>
        <v>-160.31161998823256</v>
      </c>
    </row>
    <row r="17" spans="1:17" ht="13.5" customHeight="1" x14ac:dyDescent="0.2">
      <c r="A17" s="515">
        <v>14</v>
      </c>
      <c r="B17" s="516" t="s">
        <v>21</v>
      </c>
      <c r="C17" s="517">
        <f>'1. SPM Summary'!D10</f>
        <v>0.13059267438337677</v>
      </c>
      <c r="D17" s="517">
        <f>'1. SPM Summary'!BS10</f>
        <v>4.0892554451379973E-2</v>
      </c>
      <c r="E17" s="517">
        <f>'1. SPM Summary'!BV10</f>
        <v>-0.68686946151869899</v>
      </c>
      <c r="F17" s="517">
        <f>'1. SPM Summary'!BV11</f>
        <v>-0.72707922847295903</v>
      </c>
      <c r="G17" s="517">
        <f>'3. Individuals Race'!BV54</f>
        <v>-0.66116290999064609</v>
      </c>
      <c r="H17" s="517">
        <f>'3. Individuals Race'!BV44</f>
        <v>-0.70388793133364957</v>
      </c>
      <c r="I17" s="517">
        <f>'3. Individuals Race'!BV49</f>
        <v>-0.74256362511042817</v>
      </c>
      <c r="J17" s="517">
        <f>'3. Individuals Race'!BV39</f>
        <v>-0.51809523809523805</v>
      </c>
      <c r="K17" s="518">
        <f>'5. Household Resources'!O15</f>
        <v>476.59500000000003</v>
      </c>
      <c r="L17" s="519">
        <f>'5. Household Resources'!O20</f>
        <v>15056.662365320661</v>
      </c>
      <c r="M17" s="517">
        <f>'1. SPM Summary'!BV21</f>
        <v>-0.48288989537011023</v>
      </c>
      <c r="N17" s="517">
        <f>'1. SPM Summary'!BV22</f>
        <v>-0.35478724442969017</v>
      </c>
      <c r="O17" s="520">
        <f>SUM('7. Program Summary'!B18+'7. Program Summary'!B22)</f>
        <v>1580.809608</v>
      </c>
      <c r="P17" s="521">
        <f>'8. Costs'!AQ9</f>
        <v>14273.832296000008</v>
      </c>
      <c r="Q17" s="606">
        <f>P17/(E17*100)</f>
        <v>-207.80997111794616</v>
      </c>
    </row>
    <row r="18" spans="1:17" ht="13.5" customHeight="1" x14ac:dyDescent="0.2">
      <c r="A18" s="679"/>
      <c r="B18" s="680"/>
      <c r="C18" s="53"/>
      <c r="D18" s="53"/>
      <c r="E18" s="53"/>
      <c r="F18" s="53"/>
      <c r="G18" s="53"/>
      <c r="H18" s="53"/>
      <c r="I18" s="53"/>
      <c r="J18" s="53"/>
      <c r="K18" s="681"/>
      <c r="L18" s="682"/>
      <c r="M18" s="53"/>
      <c r="N18" s="53"/>
      <c r="O18" s="683"/>
      <c r="P18" s="684"/>
      <c r="Q18" s="685"/>
    </row>
    <row r="19" spans="1:17" x14ac:dyDescent="0.2">
      <c r="A19" s="54"/>
      <c r="B19" s="49" t="s">
        <v>22</v>
      </c>
      <c r="C19" s="53"/>
      <c r="D19" s="31"/>
      <c r="E19" s="31"/>
      <c r="F19" s="31"/>
      <c r="G19" s="31"/>
      <c r="H19" s="31"/>
      <c r="I19" s="31"/>
      <c r="J19" s="31"/>
      <c r="K19" s="65"/>
      <c r="L19" s="31"/>
      <c r="M19" s="31"/>
      <c r="N19" s="31"/>
      <c r="O19" s="31"/>
      <c r="P19" s="50"/>
    </row>
    <row r="20" spans="1:17" ht="25.5" x14ac:dyDescent="0.2">
      <c r="B20" s="51" t="s">
        <v>23</v>
      </c>
      <c r="C20" s="459"/>
    </row>
    <row r="21" spans="1:17" x14ac:dyDescent="0.2">
      <c r="B21" s="51" t="s">
        <v>24</v>
      </c>
    </row>
    <row r="22" spans="1:17" ht="64.5" customHeight="1" x14ac:dyDescent="0.2">
      <c r="B22" s="687" t="s">
        <v>187</v>
      </c>
      <c r="C22" s="687"/>
      <c r="D22" s="687"/>
      <c r="E22" s="687"/>
      <c r="F22" s="687"/>
      <c r="G22" s="687"/>
      <c r="H22" s="687"/>
      <c r="I22" s="687"/>
      <c r="J22" s="687"/>
    </row>
    <row r="23" spans="1:17" ht="35.450000000000003" customHeight="1" x14ac:dyDescent="0.2">
      <c r="B23" s="686" t="s">
        <v>151</v>
      </c>
      <c r="C23" s="686"/>
      <c r="D23" s="686"/>
      <c r="E23" s="686"/>
      <c r="F23" s="686"/>
      <c r="G23" s="686"/>
      <c r="H23" s="686"/>
      <c r="I23" s="686"/>
      <c r="J23" s="686"/>
    </row>
  </sheetData>
  <autoFilter ref="A3:Q3" xr:uid="{88C9B69F-B0EE-42BA-8589-0AC7D61FC81C}">
    <sortState xmlns:xlrd2="http://schemas.microsoft.com/office/spreadsheetml/2017/richdata2" ref="A4:Q22">
      <sortCondition ref="A3"/>
    </sortState>
  </autoFilter>
  <mergeCells count="2">
    <mergeCell ref="B23:J23"/>
    <mergeCell ref="B22: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BV28"/>
  <sheetViews>
    <sheetView zoomScaleNormal="100" workbookViewId="0">
      <pane xSplit="1" ySplit="7" topLeftCell="B14" activePane="bottomRight" state="frozen"/>
      <selection pane="topRight" activeCell="B1" sqref="B1"/>
      <selection pane="bottomLeft" activeCell="A8" sqref="A8"/>
      <selection pane="bottomRight" activeCell="A24" sqref="A24:I24"/>
    </sheetView>
  </sheetViews>
  <sheetFormatPr defaultColWidth="9.140625" defaultRowHeight="12.75" x14ac:dyDescent="0.2"/>
  <cols>
    <col min="1" max="1" width="49.85546875" style="1" customWidth="1"/>
    <col min="2" max="9" width="15.5703125" style="9" customWidth="1"/>
    <col min="10" max="24" width="15.5703125" style="1" customWidth="1"/>
    <col min="25" max="74" width="15.7109375" style="1" customWidth="1"/>
    <col min="75" max="16384" width="9.140625" style="1"/>
  </cols>
  <sheetData>
    <row r="1" spans="1:74" s="14" customFormat="1" x14ac:dyDescent="0.2">
      <c r="A1" s="13" t="s">
        <v>25</v>
      </c>
      <c r="B1" s="20"/>
      <c r="C1" s="499"/>
      <c r="D1" s="499"/>
      <c r="E1" s="499"/>
      <c r="F1" s="499"/>
      <c r="G1" s="499"/>
      <c r="H1" s="499"/>
      <c r="I1" s="499"/>
    </row>
    <row r="2" spans="1:74" s="14" customFormat="1" x14ac:dyDescent="0.2">
      <c r="A2" s="28" t="s">
        <v>26</v>
      </c>
      <c r="B2" s="20"/>
      <c r="C2" s="499"/>
      <c r="D2" s="499"/>
      <c r="E2" s="499"/>
      <c r="F2" s="499"/>
      <c r="G2" s="499"/>
      <c r="H2" s="499"/>
      <c r="I2" s="499"/>
    </row>
    <row r="3" spans="1:74" s="14" customFormat="1" x14ac:dyDescent="0.2">
      <c r="A3" s="17" t="s">
        <v>23</v>
      </c>
      <c r="B3" s="20"/>
      <c r="C3" s="499"/>
      <c r="D3" s="499"/>
      <c r="E3" s="499"/>
      <c r="F3" s="499"/>
      <c r="G3" s="499"/>
      <c r="H3" s="499"/>
      <c r="I3" s="499"/>
    </row>
    <row r="4" spans="1:74" s="14" customFormat="1" x14ac:dyDescent="0.2">
      <c r="A4" s="16" t="s">
        <v>24</v>
      </c>
      <c r="B4" s="20"/>
      <c r="C4" s="499"/>
      <c r="D4" s="499"/>
      <c r="E4" s="499"/>
      <c r="F4" s="499"/>
      <c r="G4" s="499"/>
      <c r="H4" s="499"/>
      <c r="I4" s="499"/>
    </row>
    <row r="5" spans="1:74" s="14" customFormat="1" x14ac:dyDescent="0.2">
      <c r="A5" s="14" t="s">
        <v>27</v>
      </c>
      <c r="B5" s="499"/>
      <c r="C5" s="499"/>
      <c r="D5" s="499"/>
      <c r="E5" s="688"/>
      <c r="F5" s="688"/>
      <c r="G5" s="688"/>
      <c r="H5" s="499"/>
      <c r="I5" s="499"/>
    </row>
    <row r="6" spans="1:74" s="55" customFormat="1" ht="39.6" customHeight="1" x14ac:dyDescent="0.2">
      <c r="B6" s="700" t="s">
        <v>28</v>
      </c>
      <c r="C6" s="701"/>
      <c r="D6" s="702"/>
      <c r="E6" s="689" t="s">
        <v>183</v>
      </c>
      <c r="F6" s="690"/>
      <c r="G6" s="690"/>
      <c r="H6" s="690"/>
      <c r="I6" s="690"/>
      <c r="J6" s="692" t="s">
        <v>184</v>
      </c>
      <c r="K6" s="693"/>
      <c r="L6" s="693"/>
      <c r="M6" s="693"/>
      <c r="N6" s="694"/>
      <c r="O6" s="717" t="s">
        <v>163</v>
      </c>
      <c r="P6" s="718"/>
      <c r="Q6" s="718"/>
      <c r="R6" s="718"/>
      <c r="S6" s="718"/>
      <c r="T6" s="719" t="s">
        <v>164</v>
      </c>
      <c r="U6" s="720"/>
      <c r="V6" s="720"/>
      <c r="W6" s="720"/>
      <c r="X6" s="721"/>
      <c r="Y6" s="722" t="s">
        <v>165</v>
      </c>
      <c r="Z6" s="723"/>
      <c r="AA6" s="723"/>
      <c r="AB6" s="723"/>
      <c r="AC6" s="723"/>
      <c r="AD6" s="724" t="s">
        <v>166</v>
      </c>
      <c r="AE6" s="725"/>
      <c r="AF6" s="725"/>
      <c r="AG6" s="725"/>
      <c r="AH6" s="726"/>
      <c r="AI6" s="727" t="s">
        <v>167</v>
      </c>
      <c r="AJ6" s="728"/>
      <c r="AK6" s="728"/>
      <c r="AL6" s="728"/>
      <c r="AM6" s="729"/>
      <c r="AN6" s="703" t="s">
        <v>168</v>
      </c>
      <c r="AO6" s="704"/>
      <c r="AP6" s="704"/>
      <c r="AQ6" s="704"/>
      <c r="AR6" s="705"/>
      <c r="AS6" s="706" t="s">
        <v>169</v>
      </c>
      <c r="AT6" s="707"/>
      <c r="AU6" s="707"/>
      <c r="AV6" s="707"/>
      <c r="AW6" s="708"/>
      <c r="AX6" s="709" t="s">
        <v>170</v>
      </c>
      <c r="AY6" s="710"/>
      <c r="AZ6" s="710"/>
      <c r="BA6" s="710"/>
      <c r="BB6" s="711"/>
      <c r="BC6" s="712" t="s">
        <v>171</v>
      </c>
      <c r="BD6" s="713"/>
      <c r="BE6" s="713"/>
      <c r="BF6" s="713"/>
      <c r="BG6" s="713"/>
      <c r="BH6" s="714" t="s">
        <v>172</v>
      </c>
      <c r="BI6" s="715"/>
      <c r="BJ6" s="715"/>
      <c r="BK6" s="715"/>
      <c r="BL6" s="716"/>
      <c r="BM6" s="695" t="s">
        <v>173</v>
      </c>
      <c r="BN6" s="696"/>
      <c r="BO6" s="696"/>
      <c r="BP6" s="696"/>
      <c r="BQ6" s="696"/>
      <c r="BR6" s="697" t="s">
        <v>174</v>
      </c>
      <c r="BS6" s="698"/>
      <c r="BT6" s="698"/>
      <c r="BU6" s="698"/>
      <c r="BV6" s="699"/>
    </row>
    <row r="7" spans="1:74" s="155" customFormat="1" ht="57" customHeight="1" x14ac:dyDescent="0.25">
      <c r="B7" s="140" t="s">
        <v>29</v>
      </c>
      <c r="C7" s="143" t="s">
        <v>30</v>
      </c>
      <c r="D7" s="143" t="s">
        <v>31</v>
      </c>
      <c r="E7" s="186" t="s">
        <v>32</v>
      </c>
      <c r="F7" s="187" t="s">
        <v>33</v>
      </c>
      <c r="G7" s="187" t="s">
        <v>34</v>
      </c>
      <c r="H7" s="187" t="s">
        <v>35</v>
      </c>
      <c r="I7" s="187" t="s">
        <v>36</v>
      </c>
      <c r="J7" s="195" t="s">
        <v>32</v>
      </c>
      <c r="K7" s="196" t="s">
        <v>33</v>
      </c>
      <c r="L7" s="196" t="s">
        <v>34</v>
      </c>
      <c r="M7" s="196" t="s">
        <v>35</v>
      </c>
      <c r="N7" s="197" t="s">
        <v>36</v>
      </c>
      <c r="O7" s="245" t="s">
        <v>32</v>
      </c>
      <c r="P7" s="245" t="s">
        <v>33</v>
      </c>
      <c r="Q7" s="245" t="s">
        <v>34</v>
      </c>
      <c r="R7" s="245" t="s">
        <v>35</v>
      </c>
      <c r="S7" s="245" t="s">
        <v>36</v>
      </c>
      <c r="T7" s="253" t="s">
        <v>32</v>
      </c>
      <c r="U7" s="254" t="s">
        <v>33</v>
      </c>
      <c r="V7" s="254" t="s">
        <v>34</v>
      </c>
      <c r="W7" s="254" t="s">
        <v>35</v>
      </c>
      <c r="X7" s="255" t="s">
        <v>36</v>
      </c>
      <c r="Y7" s="263" t="s">
        <v>32</v>
      </c>
      <c r="Z7" s="263" t="s">
        <v>33</v>
      </c>
      <c r="AA7" s="263" t="s">
        <v>34</v>
      </c>
      <c r="AB7" s="263" t="s">
        <v>35</v>
      </c>
      <c r="AC7" s="263" t="s">
        <v>36</v>
      </c>
      <c r="AD7" s="323" t="s">
        <v>32</v>
      </c>
      <c r="AE7" s="324" t="s">
        <v>33</v>
      </c>
      <c r="AF7" s="324" t="s">
        <v>34</v>
      </c>
      <c r="AG7" s="324" t="s">
        <v>35</v>
      </c>
      <c r="AH7" s="325" t="s">
        <v>36</v>
      </c>
      <c r="AI7" s="326" t="s">
        <v>32</v>
      </c>
      <c r="AJ7" s="636" t="s">
        <v>33</v>
      </c>
      <c r="AK7" s="636" t="s">
        <v>34</v>
      </c>
      <c r="AL7" s="636" t="s">
        <v>35</v>
      </c>
      <c r="AM7" s="636" t="s">
        <v>36</v>
      </c>
      <c r="AN7" s="327" t="s">
        <v>32</v>
      </c>
      <c r="AO7" s="328" t="s">
        <v>33</v>
      </c>
      <c r="AP7" s="328" t="s">
        <v>34</v>
      </c>
      <c r="AQ7" s="328" t="s">
        <v>35</v>
      </c>
      <c r="AR7" s="329" t="s">
        <v>36</v>
      </c>
      <c r="AS7" s="169" t="s">
        <v>32</v>
      </c>
      <c r="AT7" s="169" t="s">
        <v>33</v>
      </c>
      <c r="AU7" s="169" t="s">
        <v>34</v>
      </c>
      <c r="AV7" s="169" t="s">
        <v>35</v>
      </c>
      <c r="AW7" s="169" t="s">
        <v>36</v>
      </c>
      <c r="AX7" s="390" t="s">
        <v>32</v>
      </c>
      <c r="AY7" s="391" t="s">
        <v>33</v>
      </c>
      <c r="AZ7" s="391" t="s">
        <v>34</v>
      </c>
      <c r="BA7" s="391" t="s">
        <v>35</v>
      </c>
      <c r="BB7" s="392" t="s">
        <v>36</v>
      </c>
      <c r="BC7" s="382" t="s">
        <v>32</v>
      </c>
      <c r="BD7" s="382" t="s">
        <v>33</v>
      </c>
      <c r="BE7" s="382" t="s">
        <v>34</v>
      </c>
      <c r="BF7" s="382" t="s">
        <v>35</v>
      </c>
      <c r="BG7" s="382" t="s">
        <v>36</v>
      </c>
      <c r="BH7" s="591" t="s">
        <v>32</v>
      </c>
      <c r="BI7" s="592" t="s">
        <v>33</v>
      </c>
      <c r="BJ7" s="592" t="s">
        <v>34</v>
      </c>
      <c r="BK7" s="592" t="s">
        <v>35</v>
      </c>
      <c r="BL7" s="594" t="s">
        <v>36</v>
      </c>
      <c r="BM7" s="447" t="s">
        <v>32</v>
      </c>
      <c r="BN7" s="447" t="s">
        <v>33</v>
      </c>
      <c r="BO7" s="447" t="s">
        <v>34</v>
      </c>
      <c r="BP7" s="447" t="s">
        <v>35</v>
      </c>
      <c r="BQ7" s="447" t="s">
        <v>36</v>
      </c>
      <c r="BR7" s="522" t="s">
        <v>32</v>
      </c>
      <c r="BS7" s="523" t="s">
        <v>33</v>
      </c>
      <c r="BT7" s="523" t="s">
        <v>34</v>
      </c>
      <c r="BU7" s="523" t="s">
        <v>35</v>
      </c>
      <c r="BV7" s="524" t="s">
        <v>36</v>
      </c>
    </row>
    <row r="8" spans="1:74" s="145" customFormat="1" ht="14.45" customHeight="1" x14ac:dyDescent="0.2">
      <c r="A8" s="145" t="s">
        <v>37</v>
      </c>
      <c r="B8" s="57">
        <v>18879.900000000001</v>
      </c>
      <c r="C8" s="138">
        <v>2483.61</v>
      </c>
      <c r="D8" s="58">
        <v>0.13154783658811753</v>
      </c>
      <c r="E8" s="188">
        <v>2483.6</v>
      </c>
      <c r="F8" s="189">
        <f>E8/$B8</f>
        <v>0.13154730692429514</v>
      </c>
      <c r="G8" s="190">
        <f>E8-C8</f>
        <v>-1.0000000000218279E-2</v>
      </c>
      <c r="H8" s="191">
        <f>ROUND((F8-D8)*100,2)</f>
        <v>0</v>
      </c>
      <c r="I8" s="189">
        <f>(E8-C8)/C8</f>
        <v>-4.0263970592074753E-6</v>
      </c>
      <c r="J8" s="198">
        <v>2483.61</v>
      </c>
      <c r="K8" s="199">
        <f>J8/$B8</f>
        <v>0.13154783658811753</v>
      </c>
      <c r="L8" s="200">
        <f>J8-C8</f>
        <v>0</v>
      </c>
      <c r="M8" s="201">
        <f>ROUND((K8-D8)*100,2)</f>
        <v>0</v>
      </c>
      <c r="N8" s="202">
        <f>(J8-C8)/C8</f>
        <v>0</v>
      </c>
      <c r="O8" s="248">
        <v>2457.2600000000002</v>
      </c>
      <c r="P8" s="247">
        <f>O8/$B8</f>
        <v>0.13015217241616747</v>
      </c>
      <c r="Q8" s="248">
        <f>O8-C8</f>
        <v>-26.349999999999909</v>
      </c>
      <c r="R8" s="249">
        <f>ROUND((P8-D8)*100,2)</f>
        <v>-0.14000000000000001</v>
      </c>
      <c r="S8" s="247">
        <f>(O8-C8)/C8</f>
        <v>-1.0609556250780076E-2</v>
      </c>
      <c r="T8" s="256">
        <v>2390.64</v>
      </c>
      <c r="U8" s="257">
        <f>T8/$B8</f>
        <v>0.12662355203152559</v>
      </c>
      <c r="V8" s="258">
        <f>T8-C8</f>
        <v>-92.970000000000255</v>
      </c>
      <c r="W8" s="259">
        <f>ROUND((U8-D8)*100,2)</f>
        <v>-0.49</v>
      </c>
      <c r="X8" s="260">
        <f>(T8-C8)/C8</f>
        <v>-3.7433413458634913E-2</v>
      </c>
      <c r="Y8" s="264">
        <v>2282.06</v>
      </c>
      <c r="Z8" s="265">
        <f>Y8/$B8</f>
        <v>0.12087246224821105</v>
      </c>
      <c r="AA8" s="264">
        <f>Y8-C8</f>
        <v>-201.55000000000018</v>
      </c>
      <c r="AB8" s="266">
        <f>ROUND((Z8-D8)*100,2)</f>
        <v>-1.07</v>
      </c>
      <c r="AC8" s="265">
        <f>(Y8-C8)/C8</f>
        <v>-8.115203272655537E-2</v>
      </c>
      <c r="AD8" s="352">
        <v>2321.08</v>
      </c>
      <c r="AE8" s="353">
        <f>AD8/$B8</f>
        <v>0.12293921048310635</v>
      </c>
      <c r="AF8" s="354">
        <f>AD8-C8</f>
        <v>-162.5300000000002</v>
      </c>
      <c r="AG8" s="359">
        <f>ROUND((AE8-D8)*100,2)</f>
        <v>-0.86</v>
      </c>
      <c r="AH8" s="370">
        <f>(AD8-C8)/C8</f>
        <v>-6.5441031401870742E-2</v>
      </c>
      <c r="AI8" s="344">
        <v>2101.7600000000002</v>
      </c>
      <c r="AJ8" s="343">
        <f>AI8/$B8</f>
        <v>0.11132262353084497</v>
      </c>
      <c r="AK8" s="344">
        <f>AI8-C8</f>
        <v>-381.84999999999991</v>
      </c>
      <c r="AL8" s="349">
        <f>ROUND((AJ8-D8)*100,2)</f>
        <v>-2.02</v>
      </c>
      <c r="AM8" s="364">
        <f>(AI8-C8)/C8</f>
        <v>-0.15374797170248142</v>
      </c>
      <c r="AN8" s="334">
        <v>1861.47</v>
      </c>
      <c r="AO8" s="333">
        <f>AN8/$B8</f>
        <v>9.8595331543069611E-2</v>
      </c>
      <c r="AP8" s="334">
        <f>AN8-C8</f>
        <v>-622.1400000000001</v>
      </c>
      <c r="AQ8" s="339">
        <f>ROUND((AO8-D8)*100,2)</f>
        <v>-3.3</v>
      </c>
      <c r="AR8" s="379">
        <f>(AN8-C8)/C8</f>
        <v>-0.25049826663606606</v>
      </c>
      <c r="AS8" s="174">
        <v>1586.53</v>
      </c>
      <c r="AT8" s="173">
        <f>AS8/$B8</f>
        <v>8.403275441077547E-2</v>
      </c>
      <c r="AU8" s="174">
        <f>AS8-C8</f>
        <v>-897.08000000000015</v>
      </c>
      <c r="AV8" s="179">
        <f>ROUND((AT8-D8)*100,2)</f>
        <v>-4.75</v>
      </c>
      <c r="AW8" s="183">
        <f>(AS8-C8)/C8</f>
        <v>-0.36120002737950002</v>
      </c>
      <c r="AX8" s="393">
        <v>2419.4</v>
      </c>
      <c r="AY8" s="394">
        <f>AX8/$B8</f>
        <v>0.12814686518466728</v>
      </c>
      <c r="AZ8" s="395">
        <f>AX8-C8</f>
        <v>-64.210000000000036</v>
      </c>
      <c r="BA8" s="396">
        <f>ROUND((AY8-D8)*100,2)</f>
        <v>-0.34</v>
      </c>
      <c r="BB8" s="397">
        <f>(AX8-C8)/C8</f>
        <v>-2.5853495516606886E-2</v>
      </c>
      <c r="BC8" s="385">
        <v>2180.64</v>
      </c>
      <c r="BD8" s="384">
        <f>BC8/$B8</f>
        <v>0.11550061176171482</v>
      </c>
      <c r="BE8" s="385">
        <f>BC8-C8</f>
        <v>-302.97000000000025</v>
      </c>
      <c r="BF8" s="386">
        <f>ROUND((BD8-D8)*100,2)</f>
        <v>-1.6</v>
      </c>
      <c r="BG8" s="384">
        <f>(BC8-C8)/C8</f>
        <v>-0.12198775170014625</v>
      </c>
      <c r="BH8" s="587">
        <v>1922.53</v>
      </c>
      <c r="BI8" s="573">
        <f>BH8/$B8</f>
        <v>0.10182945884247267</v>
      </c>
      <c r="BJ8" s="576">
        <f>BH8-C8</f>
        <v>-561.08000000000015</v>
      </c>
      <c r="BK8" s="588">
        <f>ROUND((BI8-D8)*100,2)</f>
        <v>-2.97</v>
      </c>
      <c r="BL8" s="568">
        <f>(BH8-C8)/C8</f>
        <v>-0.2259130861930819</v>
      </c>
      <c r="BM8" s="450">
        <v>1844.69</v>
      </c>
      <c r="BN8" s="449">
        <f>BM8/$B8</f>
        <v>9.7706555649129487E-2</v>
      </c>
      <c r="BO8" s="450">
        <f>BM8-C8</f>
        <v>-638.92000000000007</v>
      </c>
      <c r="BP8" s="451">
        <f>ROUND((BN8-D8)*100,2)</f>
        <v>-3.38</v>
      </c>
      <c r="BQ8" s="449">
        <f>(BM8-C8)/C8</f>
        <v>-0.25725456090126875</v>
      </c>
      <c r="BR8" s="525">
        <v>1415.5</v>
      </c>
      <c r="BS8" s="526">
        <f>BR8/$B8</f>
        <v>7.4973914056748178E-2</v>
      </c>
      <c r="BT8" s="527">
        <f>BR8-C8</f>
        <v>-1068.1100000000001</v>
      </c>
      <c r="BU8" s="528">
        <f>ROUND((BS8-D8)*100,2)</f>
        <v>-5.66</v>
      </c>
      <c r="BV8" s="529">
        <f>(BR8-C8)/C8</f>
        <v>-0.43006349628162233</v>
      </c>
    </row>
    <row r="9" spans="1:74" s="145" customFormat="1" ht="14.45" customHeight="1" x14ac:dyDescent="0.2">
      <c r="A9" s="156" t="s">
        <v>38</v>
      </c>
      <c r="B9" s="59"/>
      <c r="C9" s="60"/>
      <c r="D9" s="60"/>
      <c r="E9" s="192"/>
      <c r="F9" s="193"/>
      <c r="G9" s="193"/>
      <c r="H9" s="194"/>
      <c r="I9" s="189"/>
      <c r="J9" s="203"/>
      <c r="K9" s="204"/>
      <c r="L9" s="200"/>
      <c r="M9" s="201"/>
      <c r="N9" s="202"/>
      <c r="O9" s="252"/>
      <c r="P9" s="252"/>
      <c r="Q9" s="248"/>
      <c r="R9" s="249"/>
      <c r="S9" s="247"/>
      <c r="T9" s="261"/>
      <c r="U9" s="262"/>
      <c r="V9" s="258"/>
      <c r="W9" s="259"/>
      <c r="X9" s="260"/>
      <c r="Y9" s="267"/>
      <c r="Z9" s="267"/>
      <c r="AA9" s="264"/>
      <c r="AB9" s="266"/>
      <c r="AC9" s="265"/>
      <c r="AD9" s="356"/>
      <c r="AE9" s="357"/>
      <c r="AF9" s="354"/>
      <c r="AG9" s="359"/>
      <c r="AH9" s="370"/>
      <c r="AI9" s="347"/>
      <c r="AJ9" s="347"/>
      <c r="AK9" s="344"/>
      <c r="AL9" s="349"/>
      <c r="AM9" s="364"/>
      <c r="AN9" s="337"/>
      <c r="AO9" s="337"/>
      <c r="AP9" s="334"/>
      <c r="AQ9" s="339"/>
      <c r="AR9" s="379"/>
      <c r="AS9" s="177"/>
      <c r="AT9" s="177"/>
      <c r="AU9" s="174"/>
      <c r="AV9" s="179"/>
      <c r="AW9" s="183"/>
      <c r="AX9" s="398"/>
      <c r="AY9" s="399"/>
      <c r="AZ9" s="395"/>
      <c r="BA9" s="396"/>
      <c r="BB9" s="397"/>
      <c r="BC9" s="389"/>
      <c r="BD9" s="389"/>
      <c r="BE9" s="385"/>
      <c r="BF9" s="386"/>
      <c r="BG9" s="384"/>
      <c r="BH9" s="589"/>
      <c r="BI9" s="574"/>
      <c r="BJ9" s="576"/>
      <c r="BK9" s="588"/>
      <c r="BL9" s="568"/>
      <c r="BM9" s="454"/>
      <c r="BN9" s="454"/>
      <c r="BO9" s="450"/>
      <c r="BP9" s="451"/>
      <c r="BQ9" s="449"/>
      <c r="BR9" s="530"/>
      <c r="BS9" s="531"/>
      <c r="BT9" s="527"/>
      <c r="BU9" s="528"/>
      <c r="BV9" s="529"/>
    </row>
    <row r="10" spans="1:74" s="145" customFormat="1" ht="14.45" customHeight="1" x14ac:dyDescent="0.2">
      <c r="A10" s="157" t="s">
        <v>39</v>
      </c>
      <c r="B10" s="57">
        <v>3993.93</v>
      </c>
      <c r="C10" s="138">
        <v>521.57799999999997</v>
      </c>
      <c r="D10" s="58">
        <v>0.13059267438337677</v>
      </c>
      <c r="E10" s="188">
        <v>521.57799999999997</v>
      </c>
      <c r="F10" s="189">
        <f t="shared" ref="F10:F13" si="0">E10/$B10</f>
        <v>0.13059267438337677</v>
      </c>
      <c r="G10" s="190">
        <f>E10-C10</f>
        <v>0</v>
      </c>
      <c r="H10" s="191">
        <f t="shared" ref="H10:H13" si="1">ROUND((F10-D10)*100,2)</f>
        <v>0</v>
      </c>
      <c r="I10" s="189">
        <f t="shared" ref="I10:I13" si="2">(E10-C10)/C10</f>
        <v>0</v>
      </c>
      <c r="J10" s="198">
        <v>521.57799999999997</v>
      </c>
      <c r="K10" s="199">
        <f t="shared" ref="K10:K13" si="3">J10/$B10</f>
        <v>0.13059267438337677</v>
      </c>
      <c r="L10" s="200">
        <f t="shared" ref="L10:L22" si="4">J10-C10</f>
        <v>0</v>
      </c>
      <c r="M10" s="201">
        <f t="shared" ref="M10:M22" si="5">ROUND((K10-D10)*100,2)</f>
        <v>0</v>
      </c>
      <c r="N10" s="202">
        <f t="shared" ref="N10:N22" si="6">(J10-C10)/C10</f>
        <v>0</v>
      </c>
      <c r="O10" s="248">
        <v>506.19200000000001</v>
      </c>
      <c r="P10" s="247">
        <f t="shared" ref="P10:P13" si="7">O10/$B10</f>
        <v>0.12674032844842048</v>
      </c>
      <c r="Q10" s="248">
        <f t="shared" ref="Q10:Q22" si="8">O10-C10</f>
        <v>-15.385999999999967</v>
      </c>
      <c r="R10" s="249">
        <f t="shared" ref="R10:R22" si="9">ROUND((P10-D10)*100,2)</f>
        <v>-0.39</v>
      </c>
      <c r="S10" s="247">
        <f t="shared" ref="S10:S22" si="10">(O10-C10)/C10</f>
        <v>-2.9498943590412111E-2</v>
      </c>
      <c r="T10" s="256">
        <v>479.55399999999997</v>
      </c>
      <c r="U10" s="257">
        <f t="shared" ref="U10:U13" si="11">T10/$B10</f>
        <v>0.12007070729832521</v>
      </c>
      <c r="V10" s="258">
        <f t="shared" ref="V10:V22" si="12">T10-C10</f>
        <v>-42.024000000000001</v>
      </c>
      <c r="W10" s="259">
        <f t="shared" ref="W10:W22" si="13">ROUND((U10-D10)*100,2)</f>
        <v>-1.05</v>
      </c>
      <c r="X10" s="260">
        <f t="shared" ref="X10:X22" si="14">(T10-C10)/C10</f>
        <v>-8.057088297435859E-2</v>
      </c>
      <c r="Y10" s="264">
        <v>427.113</v>
      </c>
      <c r="Z10" s="265">
        <f t="shared" ref="Z10:Z13" si="15">Y10/$B10</f>
        <v>0.10694053225770106</v>
      </c>
      <c r="AA10" s="264">
        <f t="shared" ref="AA10:AA22" si="16">Y10-C10</f>
        <v>-94.464999999999975</v>
      </c>
      <c r="AB10" s="266">
        <f t="shared" ref="AB10:AB22" si="17">ROUND((Z10-D10)*100,2)</f>
        <v>-2.37</v>
      </c>
      <c r="AC10" s="265">
        <f t="shared" ref="AC10:AC22" si="18">(Y10-C10)/C10</f>
        <v>-0.18111385066087907</v>
      </c>
      <c r="AD10" s="352">
        <v>461.12400000000002</v>
      </c>
      <c r="AE10" s="353">
        <f t="shared" ref="AE10:AE13" si="19">AD10/$B10</f>
        <v>0.11545620479077</v>
      </c>
      <c r="AF10" s="354">
        <f t="shared" ref="AF10:AF22" si="20">AD10-C10</f>
        <v>-60.453999999999951</v>
      </c>
      <c r="AG10" s="359">
        <f t="shared" ref="AG10:AG22" si="21">ROUND((AE10-D10)*100,2)</f>
        <v>-1.51</v>
      </c>
      <c r="AH10" s="370">
        <f t="shared" ref="AH10:AH22" si="22">(AD10-C10)/C10</f>
        <v>-0.11590596229135422</v>
      </c>
      <c r="AI10" s="344">
        <v>379.05200000000002</v>
      </c>
      <c r="AJ10" s="343">
        <f t="shared" ref="AJ10:AJ13" si="23">AI10/$B10</f>
        <v>9.490702140498207E-2</v>
      </c>
      <c r="AK10" s="344">
        <f t="shared" ref="AK10:AK22" si="24">AI10-C10</f>
        <v>-142.52599999999995</v>
      </c>
      <c r="AL10" s="349">
        <f t="shared" ref="AL10:AL22" si="25">ROUND((AJ10-D10)*100,2)</f>
        <v>-3.57</v>
      </c>
      <c r="AM10" s="364">
        <f t="shared" ref="AM10:AM22" si="26">(AI10-C10)/C10</f>
        <v>-0.27325922489062032</v>
      </c>
      <c r="AN10" s="334">
        <v>337.577</v>
      </c>
      <c r="AO10" s="333">
        <f t="shared" ref="AO10:AO13" si="27">AN10/$B10</f>
        <v>8.4522512913346004E-2</v>
      </c>
      <c r="AP10" s="334">
        <f t="shared" ref="AP10:AP22" si="28">AN10-C10</f>
        <v>-184.00099999999998</v>
      </c>
      <c r="AQ10" s="339">
        <f t="shared" ref="AQ10:AQ22" si="29">ROUND((AO10-D10)*100,2)</f>
        <v>-4.6100000000000003</v>
      </c>
      <c r="AR10" s="379">
        <f t="shared" ref="AR10:AR22" si="30">(AN10-C10)/C10</f>
        <v>-0.35277753279471141</v>
      </c>
      <c r="AS10" s="174">
        <v>297.11</v>
      </c>
      <c r="AT10" s="173">
        <f t="shared" ref="AT10:AT13" si="31">AS10/$B10</f>
        <v>7.4390387412899078E-2</v>
      </c>
      <c r="AU10" s="174">
        <f t="shared" ref="AU10:AU22" si="32">AS10-C10</f>
        <v>-224.46799999999996</v>
      </c>
      <c r="AV10" s="179">
        <f t="shared" ref="AV10:AV22" si="33">ROUND((AT10-D10)*100,2)</f>
        <v>-5.62</v>
      </c>
      <c r="AW10" s="183">
        <f t="shared" ref="AW10:AW22" si="34">(AS10-C10)/C10</f>
        <v>-0.43036324384847513</v>
      </c>
      <c r="AX10" s="393">
        <v>500.85399999999998</v>
      </c>
      <c r="AY10" s="394">
        <f t="shared" ref="AY10:AY13" si="35">AX10/$B10</f>
        <v>0.12540380026690504</v>
      </c>
      <c r="AZ10" s="395">
        <f t="shared" ref="AZ10:AZ21" si="36">AX10-C10</f>
        <v>-20.72399999999999</v>
      </c>
      <c r="BA10" s="396">
        <f t="shared" ref="BA10:BA22" si="37">ROUND((AY10-D10)*100,2)</f>
        <v>-0.52</v>
      </c>
      <c r="BB10" s="397">
        <f t="shared" ref="BB10:BB22" si="38">(AX10-C10)/C10</f>
        <v>-3.9733270958514338E-2</v>
      </c>
      <c r="BC10" s="385">
        <v>401.20699999999999</v>
      </c>
      <c r="BD10" s="384">
        <f t="shared" ref="BD10:BD13" si="39">BC10/$B10</f>
        <v>0.1004541892321598</v>
      </c>
      <c r="BE10" s="385">
        <f t="shared" ref="BE10:BE22" si="40">BC10-C10</f>
        <v>-120.37099999999998</v>
      </c>
      <c r="BF10" s="386">
        <f t="shared" ref="BF10:BF22" si="41">ROUND((BD10-D10)*100,2)</f>
        <v>-3.01</v>
      </c>
      <c r="BG10" s="384">
        <f t="shared" ref="BG10:BG22" si="42">(BC10-C10)/C10</f>
        <v>-0.23078235661780211</v>
      </c>
      <c r="BH10" s="587">
        <v>307.33600000000001</v>
      </c>
      <c r="BI10" s="573">
        <f t="shared" ref="BI10:BI13" si="43">BH10/$B10</f>
        <v>7.6950772797720543E-2</v>
      </c>
      <c r="BJ10" s="576">
        <f t="shared" ref="BJ10:BJ22" si="44">BH10-C10</f>
        <v>-214.24199999999996</v>
      </c>
      <c r="BK10" s="588">
        <f t="shared" ref="BK10:BK22" si="45">ROUND((BI10-D10)*100,2)</f>
        <v>-5.36</v>
      </c>
      <c r="BL10" s="568">
        <f t="shared" ref="BL10:BL22" si="46">(BH10-C10)/C10</f>
        <v>-0.41075735556330972</v>
      </c>
      <c r="BM10" s="450">
        <v>275.96499999999997</v>
      </c>
      <c r="BN10" s="449">
        <f t="shared" ref="BN10:BN13" si="47">BM10/$B10</f>
        <v>6.9096103336813611E-2</v>
      </c>
      <c r="BO10" s="450">
        <f t="shared" ref="BO10:BO22" si="48">BM10-C10</f>
        <v>-245.613</v>
      </c>
      <c r="BP10" s="451">
        <f t="shared" ref="BP10:BP22" si="49">ROUND((BN10-D10)*100,2)</f>
        <v>-6.15</v>
      </c>
      <c r="BQ10" s="449">
        <f t="shared" ref="BQ10:BQ22" si="50">(BM10-C10)/C10</f>
        <v>-0.47090368075340605</v>
      </c>
      <c r="BR10" s="525">
        <v>163.322</v>
      </c>
      <c r="BS10" s="526">
        <f t="shared" ref="BS10:BS13" si="51">BR10/$B10</f>
        <v>4.0892554451379973E-2</v>
      </c>
      <c r="BT10" s="527">
        <f t="shared" ref="BT10:BT22" si="52">BR10-C10</f>
        <v>-358.25599999999997</v>
      </c>
      <c r="BU10" s="528">
        <f t="shared" ref="BU10:BU22" si="53">ROUND((BS10-D10)*100,2)</f>
        <v>-8.9700000000000006</v>
      </c>
      <c r="BV10" s="529">
        <f t="shared" ref="BV10:BV22" si="54">(BR10-C10)/C10</f>
        <v>-0.68686946151869899</v>
      </c>
    </row>
    <row r="11" spans="1:74" s="145" customFormat="1" ht="14.45" customHeight="1" x14ac:dyDescent="0.2">
      <c r="A11" s="158" t="s">
        <v>40</v>
      </c>
      <c r="B11" s="57">
        <v>1108.269</v>
      </c>
      <c r="C11" s="138">
        <v>151.751</v>
      </c>
      <c r="D11" s="58">
        <v>0.13692614338215722</v>
      </c>
      <c r="E11" s="188">
        <v>151.751</v>
      </c>
      <c r="F11" s="189">
        <f t="shared" si="0"/>
        <v>0.13692614338215722</v>
      </c>
      <c r="G11" s="190">
        <f t="shared" ref="G11:G22" si="55">E11-C11</f>
        <v>0</v>
      </c>
      <c r="H11" s="191">
        <f t="shared" si="1"/>
        <v>0</v>
      </c>
      <c r="I11" s="189">
        <f t="shared" si="2"/>
        <v>0</v>
      </c>
      <c r="J11" s="198">
        <v>151.751</v>
      </c>
      <c r="K11" s="199">
        <f t="shared" si="3"/>
        <v>0.13692614338215722</v>
      </c>
      <c r="L11" s="200">
        <f t="shared" si="4"/>
        <v>0</v>
      </c>
      <c r="M11" s="201">
        <f t="shared" si="5"/>
        <v>0</v>
      </c>
      <c r="N11" s="202">
        <f t="shared" si="6"/>
        <v>0</v>
      </c>
      <c r="O11" s="248">
        <v>148.59700000000001</v>
      </c>
      <c r="P11" s="247">
        <f t="shared" si="7"/>
        <v>0.13408026390704783</v>
      </c>
      <c r="Q11" s="248">
        <f t="shared" si="8"/>
        <v>-3.1539999999999964</v>
      </c>
      <c r="R11" s="249">
        <f t="shared" si="9"/>
        <v>-0.28000000000000003</v>
      </c>
      <c r="S11" s="247">
        <f t="shared" si="10"/>
        <v>-2.0784047551581183E-2</v>
      </c>
      <c r="T11" s="256">
        <v>138.65600000000001</v>
      </c>
      <c r="U11" s="257">
        <f t="shared" si="11"/>
        <v>0.12511041994317265</v>
      </c>
      <c r="V11" s="258">
        <f t="shared" si="12"/>
        <v>-13.094999999999999</v>
      </c>
      <c r="W11" s="259">
        <f t="shared" si="13"/>
        <v>-1.18</v>
      </c>
      <c r="X11" s="260">
        <f t="shared" si="14"/>
        <v>-8.6292676819263128E-2</v>
      </c>
      <c r="Y11" s="264">
        <v>122.94799999999999</v>
      </c>
      <c r="Z11" s="265">
        <f t="shared" si="15"/>
        <v>0.11093696566447316</v>
      </c>
      <c r="AA11" s="264">
        <f t="shared" si="16"/>
        <v>-28.803000000000011</v>
      </c>
      <c r="AB11" s="266">
        <f t="shared" si="17"/>
        <v>-2.6</v>
      </c>
      <c r="AC11" s="265">
        <f t="shared" si="18"/>
        <v>-0.18980435054793715</v>
      </c>
      <c r="AD11" s="352">
        <v>130.916</v>
      </c>
      <c r="AE11" s="353">
        <f t="shared" si="19"/>
        <v>0.11812655591738107</v>
      </c>
      <c r="AF11" s="354">
        <f t="shared" si="20"/>
        <v>-20.835000000000008</v>
      </c>
      <c r="AG11" s="359">
        <f t="shared" si="21"/>
        <v>-1.88</v>
      </c>
      <c r="AH11" s="370">
        <f t="shared" si="22"/>
        <v>-0.13729728304920566</v>
      </c>
      <c r="AI11" s="344">
        <v>107.10299999999999</v>
      </c>
      <c r="AJ11" s="343">
        <f t="shared" si="23"/>
        <v>9.6639895187901129E-2</v>
      </c>
      <c r="AK11" s="344">
        <f t="shared" si="24"/>
        <v>-44.64800000000001</v>
      </c>
      <c r="AL11" s="349">
        <f t="shared" si="25"/>
        <v>-4.03</v>
      </c>
      <c r="AM11" s="364">
        <f t="shared" si="26"/>
        <v>-0.29421881898636587</v>
      </c>
      <c r="AN11" s="334">
        <v>90.533000000000001</v>
      </c>
      <c r="AO11" s="333">
        <f t="shared" si="27"/>
        <v>8.168865140141969E-2</v>
      </c>
      <c r="AP11" s="334">
        <f t="shared" si="28"/>
        <v>-61.218000000000004</v>
      </c>
      <c r="AQ11" s="339">
        <f t="shared" si="29"/>
        <v>-5.52</v>
      </c>
      <c r="AR11" s="379">
        <f t="shared" si="30"/>
        <v>-0.40341085066984733</v>
      </c>
      <c r="AS11" s="174">
        <v>76.581999999999994</v>
      </c>
      <c r="AT11" s="173">
        <f t="shared" si="31"/>
        <v>6.9100552302735166E-2</v>
      </c>
      <c r="AU11" s="174">
        <f t="shared" si="32"/>
        <v>-75.169000000000011</v>
      </c>
      <c r="AV11" s="179">
        <f t="shared" si="33"/>
        <v>-6.78</v>
      </c>
      <c r="AW11" s="183">
        <f t="shared" si="34"/>
        <v>-0.49534434698947621</v>
      </c>
      <c r="AX11" s="393">
        <v>146.792</v>
      </c>
      <c r="AY11" s="394">
        <f t="shared" si="35"/>
        <v>0.13245159794237682</v>
      </c>
      <c r="AZ11" s="395">
        <f t="shared" si="36"/>
        <v>-4.9590000000000032</v>
      </c>
      <c r="BA11" s="396">
        <f t="shared" si="37"/>
        <v>-0.45</v>
      </c>
      <c r="BB11" s="397">
        <f t="shared" si="38"/>
        <v>-3.2678532596160839E-2</v>
      </c>
      <c r="BC11" s="385">
        <v>115.47799999999999</v>
      </c>
      <c r="BD11" s="384">
        <f t="shared" si="39"/>
        <v>0.10419672480237198</v>
      </c>
      <c r="BE11" s="385">
        <f t="shared" si="40"/>
        <v>-36.27300000000001</v>
      </c>
      <c r="BF11" s="386">
        <f t="shared" si="41"/>
        <v>-3.27</v>
      </c>
      <c r="BG11" s="384">
        <f t="shared" si="42"/>
        <v>-0.2390297263279979</v>
      </c>
      <c r="BH11" s="587">
        <v>86.643000000000001</v>
      </c>
      <c r="BI11" s="573">
        <f t="shared" si="43"/>
        <v>7.8178673228250548E-2</v>
      </c>
      <c r="BJ11" s="576">
        <f t="shared" si="44"/>
        <v>-65.108000000000004</v>
      </c>
      <c r="BK11" s="588">
        <f t="shared" si="45"/>
        <v>-5.87</v>
      </c>
      <c r="BL11" s="568">
        <f t="shared" si="46"/>
        <v>-0.42904494863295795</v>
      </c>
      <c r="BM11" s="450">
        <v>74.593000000000004</v>
      </c>
      <c r="BN11" s="449">
        <f t="shared" si="47"/>
        <v>6.7305861663549196E-2</v>
      </c>
      <c r="BO11" s="450">
        <f t="shared" si="48"/>
        <v>-77.158000000000001</v>
      </c>
      <c r="BP11" s="451">
        <f t="shared" si="49"/>
        <v>-6.96</v>
      </c>
      <c r="BQ11" s="449">
        <f t="shared" si="50"/>
        <v>-0.50845134463693809</v>
      </c>
      <c r="BR11" s="525">
        <v>41.415999999999997</v>
      </c>
      <c r="BS11" s="526">
        <f t="shared" si="51"/>
        <v>3.7369988694080584E-2</v>
      </c>
      <c r="BT11" s="527">
        <f t="shared" si="52"/>
        <v>-110.33500000000001</v>
      </c>
      <c r="BU11" s="528">
        <f t="shared" si="53"/>
        <v>-9.9600000000000009</v>
      </c>
      <c r="BV11" s="529">
        <f t="shared" si="54"/>
        <v>-0.72707922847295903</v>
      </c>
    </row>
    <row r="12" spans="1:74" s="145" customFormat="1" ht="14.45" customHeight="1" x14ac:dyDescent="0.2">
      <c r="A12" s="158" t="s">
        <v>41</v>
      </c>
      <c r="B12" s="57">
        <v>2885.67</v>
      </c>
      <c r="C12" s="138">
        <v>369.827</v>
      </c>
      <c r="D12" s="58">
        <v>0.12815983809652523</v>
      </c>
      <c r="E12" s="188">
        <v>369.827</v>
      </c>
      <c r="F12" s="189">
        <f t="shared" si="0"/>
        <v>0.12815983809652523</v>
      </c>
      <c r="G12" s="190">
        <f t="shared" si="55"/>
        <v>0</v>
      </c>
      <c r="H12" s="191">
        <f t="shared" si="1"/>
        <v>0</v>
      </c>
      <c r="I12" s="189">
        <f t="shared" si="2"/>
        <v>0</v>
      </c>
      <c r="J12" s="198">
        <v>369.827</v>
      </c>
      <c r="K12" s="199">
        <f t="shared" si="3"/>
        <v>0.12815983809652523</v>
      </c>
      <c r="L12" s="200">
        <f t="shared" si="4"/>
        <v>0</v>
      </c>
      <c r="M12" s="201">
        <f t="shared" si="5"/>
        <v>0</v>
      </c>
      <c r="N12" s="202">
        <f t="shared" si="6"/>
        <v>0</v>
      </c>
      <c r="O12" s="248">
        <v>357.59500000000003</v>
      </c>
      <c r="P12" s="247">
        <f t="shared" si="7"/>
        <v>0.12392096116326538</v>
      </c>
      <c r="Q12" s="248">
        <f t="shared" si="8"/>
        <v>-12.231999999999971</v>
      </c>
      <c r="R12" s="249">
        <f t="shared" si="9"/>
        <v>-0.42</v>
      </c>
      <c r="S12" s="247">
        <f t="shared" si="10"/>
        <v>-3.3074924221325026E-2</v>
      </c>
      <c r="T12" s="256">
        <v>340.89800000000002</v>
      </c>
      <c r="U12" s="257">
        <f t="shared" si="11"/>
        <v>0.11813478325657474</v>
      </c>
      <c r="V12" s="258">
        <f t="shared" si="12"/>
        <v>-28.928999999999974</v>
      </c>
      <c r="W12" s="259">
        <f t="shared" si="13"/>
        <v>-1</v>
      </c>
      <c r="X12" s="260">
        <f t="shared" si="14"/>
        <v>-7.8223061052870593E-2</v>
      </c>
      <c r="Y12" s="264">
        <v>304.16500000000002</v>
      </c>
      <c r="Z12" s="265">
        <f t="shared" si="15"/>
        <v>0.10540533047784398</v>
      </c>
      <c r="AA12" s="264">
        <f t="shared" si="16"/>
        <v>-65.661999999999978</v>
      </c>
      <c r="AB12" s="266">
        <f t="shared" si="17"/>
        <v>-2.2799999999999998</v>
      </c>
      <c r="AC12" s="265">
        <f t="shared" si="18"/>
        <v>-0.17754788049547485</v>
      </c>
      <c r="AD12" s="352">
        <v>330.20800000000003</v>
      </c>
      <c r="AE12" s="353">
        <f t="shared" si="19"/>
        <v>0.11443027095960384</v>
      </c>
      <c r="AF12" s="354">
        <f t="shared" si="20"/>
        <v>-39.618999999999971</v>
      </c>
      <c r="AG12" s="359">
        <f t="shared" si="21"/>
        <v>-1.37</v>
      </c>
      <c r="AH12" s="370">
        <f t="shared" si="22"/>
        <v>-0.10712846817566044</v>
      </c>
      <c r="AI12" s="344">
        <v>271.94900000000001</v>
      </c>
      <c r="AJ12" s="343">
        <f t="shared" si="23"/>
        <v>9.4241198751069941E-2</v>
      </c>
      <c r="AK12" s="344">
        <f t="shared" si="24"/>
        <v>-97.877999999999986</v>
      </c>
      <c r="AL12" s="349">
        <f t="shared" si="25"/>
        <v>-3.39</v>
      </c>
      <c r="AM12" s="364">
        <f t="shared" si="26"/>
        <v>-0.26465888104438018</v>
      </c>
      <c r="AN12" s="334">
        <v>247.04400000000001</v>
      </c>
      <c r="AO12" s="333">
        <f t="shared" si="27"/>
        <v>8.5610620757051226E-2</v>
      </c>
      <c r="AP12" s="334">
        <f t="shared" si="28"/>
        <v>-122.78299999999999</v>
      </c>
      <c r="AQ12" s="339">
        <f t="shared" si="29"/>
        <v>-4.25</v>
      </c>
      <c r="AR12" s="379">
        <f t="shared" si="30"/>
        <v>-0.33200117892960762</v>
      </c>
      <c r="AS12" s="174">
        <v>220.52799999999999</v>
      </c>
      <c r="AT12" s="173">
        <f t="shared" si="31"/>
        <v>7.6421766868699462E-2</v>
      </c>
      <c r="AU12" s="174">
        <f t="shared" si="32"/>
        <v>-149.29900000000001</v>
      </c>
      <c r="AV12" s="179">
        <f t="shared" si="33"/>
        <v>-5.17</v>
      </c>
      <c r="AW12" s="183">
        <f t="shared" si="34"/>
        <v>-0.40369956763567832</v>
      </c>
      <c r="AX12" s="393">
        <v>354.06200000000001</v>
      </c>
      <c r="AY12" s="394">
        <f t="shared" si="35"/>
        <v>0.12269663544341522</v>
      </c>
      <c r="AZ12" s="395">
        <f t="shared" si="36"/>
        <v>-15.764999999999986</v>
      </c>
      <c r="BA12" s="396">
        <f t="shared" si="37"/>
        <v>-0.55000000000000004</v>
      </c>
      <c r="BB12" s="397">
        <f t="shared" si="38"/>
        <v>-4.2628039596892563E-2</v>
      </c>
      <c r="BC12" s="385">
        <v>285.72899999999998</v>
      </c>
      <c r="BD12" s="384">
        <f t="shared" si="39"/>
        <v>9.9016519560448699E-2</v>
      </c>
      <c r="BE12" s="385">
        <f t="shared" si="40"/>
        <v>-84.098000000000013</v>
      </c>
      <c r="BF12" s="386">
        <f t="shared" si="41"/>
        <v>-2.91</v>
      </c>
      <c r="BG12" s="384">
        <f t="shared" si="42"/>
        <v>-0.22739821592258005</v>
      </c>
      <c r="BH12" s="587">
        <v>220.69300000000001</v>
      </c>
      <c r="BI12" s="573">
        <f t="shared" si="43"/>
        <v>7.6478945964022216E-2</v>
      </c>
      <c r="BJ12" s="576">
        <f t="shared" si="44"/>
        <v>-149.13399999999999</v>
      </c>
      <c r="BK12" s="588">
        <f t="shared" si="45"/>
        <v>-5.17</v>
      </c>
      <c r="BL12" s="568">
        <f t="shared" si="46"/>
        <v>-0.40325341308233303</v>
      </c>
      <c r="BM12" s="450">
        <v>201.37200000000001</v>
      </c>
      <c r="BN12" s="449">
        <f t="shared" si="47"/>
        <v>6.978344717171403E-2</v>
      </c>
      <c r="BO12" s="450">
        <f t="shared" si="48"/>
        <v>-168.45499999999998</v>
      </c>
      <c r="BP12" s="451">
        <f t="shared" si="49"/>
        <v>-5.84</v>
      </c>
      <c r="BQ12" s="449">
        <f t="shared" si="50"/>
        <v>-0.45549675929556249</v>
      </c>
      <c r="BR12" s="525">
        <v>121.90600000000001</v>
      </c>
      <c r="BS12" s="526">
        <f t="shared" si="51"/>
        <v>4.2245301784334312E-2</v>
      </c>
      <c r="BT12" s="527">
        <f t="shared" si="52"/>
        <v>-247.92099999999999</v>
      </c>
      <c r="BU12" s="528">
        <f t="shared" si="53"/>
        <v>-8.59</v>
      </c>
      <c r="BV12" s="529">
        <f t="shared" si="54"/>
        <v>-0.67037020012059689</v>
      </c>
    </row>
    <row r="13" spans="1:74" s="145" customFormat="1" ht="14.45" customHeight="1" x14ac:dyDescent="0.2">
      <c r="A13" s="157" t="s">
        <v>42</v>
      </c>
      <c r="B13" s="57">
        <v>14885.93</v>
      </c>
      <c r="C13" s="138">
        <v>1962.029</v>
      </c>
      <c r="D13" s="58">
        <v>0.13180426080197877</v>
      </c>
      <c r="E13" s="188">
        <v>1962.0170000000001</v>
      </c>
      <c r="F13" s="189">
        <f t="shared" si="0"/>
        <v>0.13180345467162616</v>
      </c>
      <c r="G13" s="190">
        <f t="shared" si="55"/>
        <v>-1.1999999999943611E-2</v>
      </c>
      <c r="H13" s="191">
        <f t="shared" si="1"/>
        <v>0</v>
      </c>
      <c r="I13" s="189">
        <f t="shared" si="2"/>
        <v>-6.1161175497118598E-6</v>
      </c>
      <c r="J13" s="198">
        <v>1962.029</v>
      </c>
      <c r="K13" s="199">
        <f t="shared" si="3"/>
        <v>0.13180426080197877</v>
      </c>
      <c r="L13" s="200">
        <f t="shared" si="4"/>
        <v>0</v>
      </c>
      <c r="M13" s="201">
        <f t="shared" si="5"/>
        <v>0</v>
      </c>
      <c r="N13" s="202">
        <f t="shared" si="6"/>
        <v>0</v>
      </c>
      <c r="O13" s="248">
        <v>1951.0709999999999</v>
      </c>
      <c r="P13" s="247">
        <f t="shared" si="7"/>
        <v>0.1310681294349765</v>
      </c>
      <c r="Q13" s="248">
        <f t="shared" si="8"/>
        <v>-10.958000000000084</v>
      </c>
      <c r="R13" s="249">
        <f t="shared" si="9"/>
        <v>-7.0000000000000007E-2</v>
      </c>
      <c r="S13" s="247">
        <f t="shared" si="10"/>
        <v>-5.5850346758381676E-3</v>
      </c>
      <c r="T13" s="256">
        <v>1911.0830000000001</v>
      </c>
      <c r="U13" s="257">
        <f t="shared" si="11"/>
        <v>0.1283818343899239</v>
      </c>
      <c r="V13" s="258">
        <f t="shared" si="12"/>
        <v>-50.945999999999913</v>
      </c>
      <c r="W13" s="259">
        <f t="shared" si="13"/>
        <v>-0.34</v>
      </c>
      <c r="X13" s="260">
        <f t="shared" si="14"/>
        <v>-2.5965977057423675E-2</v>
      </c>
      <c r="Y13" s="264">
        <v>1854.952</v>
      </c>
      <c r="Z13" s="265">
        <f t="shared" si="15"/>
        <v>0.12461109248800713</v>
      </c>
      <c r="AA13" s="264">
        <f t="shared" si="16"/>
        <v>-107.077</v>
      </c>
      <c r="AB13" s="266">
        <f t="shared" si="17"/>
        <v>-0.72</v>
      </c>
      <c r="AC13" s="265">
        <f t="shared" si="18"/>
        <v>-5.4574626572797852E-2</v>
      </c>
      <c r="AD13" s="352">
        <v>1859.952</v>
      </c>
      <c r="AE13" s="353">
        <f t="shared" si="19"/>
        <v>0.12494698013493279</v>
      </c>
      <c r="AF13" s="354">
        <f t="shared" si="20"/>
        <v>-102.077</v>
      </c>
      <c r="AG13" s="359">
        <f t="shared" si="21"/>
        <v>-0.69</v>
      </c>
      <c r="AH13" s="370">
        <f t="shared" si="22"/>
        <v>-5.2026244260405939E-2</v>
      </c>
      <c r="AI13" s="344">
        <v>1722.712</v>
      </c>
      <c r="AJ13" s="343">
        <f t="shared" si="23"/>
        <v>0.11572753600211744</v>
      </c>
      <c r="AK13" s="344">
        <f t="shared" si="24"/>
        <v>-239.31700000000001</v>
      </c>
      <c r="AL13" s="349">
        <f t="shared" si="25"/>
        <v>-1.61</v>
      </c>
      <c r="AM13" s="364">
        <f t="shared" si="26"/>
        <v>-0.12197424197093927</v>
      </c>
      <c r="AN13" s="334">
        <v>1523.894</v>
      </c>
      <c r="AO13" s="333">
        <f t="shared" si="27"/>
        <v>0.1023714339648245</v>
      </c>
      <c r="AP13" s="334">
        <f t="shared" si="28"/>
        <v>-438.13499999999999</v>
      </c>
      <c r="AQ13" s="339">
        <f t="shared" si="29"/>
        <v>-2.94</v>
      </c>
      <c r="AR13" s="379">
        <f t="shared" si="30"/>
        <v>-0.22330709688796649</v>
      </c>
      <c r="AS13" s="174">
        <v>1289.422</v>
      </c>
      <c r="AT13" s="173">
        <f t="shared" si="31"/>
        <v>8.6620184294834118E-2</v>
      </c>
      <c r="AU13" s="174">
        <f t="shared" si="32"/>
        <v>-672.60699999999997</v>
      </c>
      <c r="AV13" s="179">
        <f t="shared" si="33"/>
        <v>-4.5199999999999996</v>
      </c>
      <c r="AW13" s="183">
        <f t="shared" si="34"/>
        <v>-0.34281195639819795</v>
      </c>
      <c r="AX13" s="393">
        <v>1918.547</v>
      </c>
      <c r="AY13" s="394">
        <f t="shared" si="35"/>
        <v>0.12888324746925453</v>
      </c>
      <c r="AZ13" s="395">
        <f t="shared" si="36"/>
        <v>-43.481999999999971</v>
      </c>
      <c r="BA13" s="396">
        <f t="shared" si="37"/>
        <v>-0.28999999999999998</v>
      </c>
      <c r="BB13" s="397">
        <f t="shared" si="38"/>
        <v>-2.216175194148505E-2</v>
      </c>
      <c r="BC13" s="385">
        <v>1779.4380000000001</v>
      </c>
      <c r="BD13" s="384">
        <f t="shared" si="39"/>
        <v>0.11953824853401837</v>
      </c>
      <c r="BE13" s="385">
        <f t="shared" si="40"/>
        <v>-182.59099999999989</v>
      </c>
      <c r="BF13" s="386">
        <f t="shared" si="41"/>
        <v>-1.23</v>
      </c>
      <c r="BG13" s="384">
        <f t="shared" si="42"/>
        <v>-9.3062334960390444E-2</v>
      </c>
      <c r="BH13" s="587">
        <v>1615.1959999999999</v>
      </c>
      <c r="BI13" s="573">
        <f t="shared" si="43"/>
        <v>0.1085048767527457</v>
      </c>
      <c r="BJ13" s="576">
        <f t="shared" si="44"/>
        <v>-346.83300000000008</v>
      </c>
      <c r="BK13" s="588">
        <f t="shared" si="45"/>
        <v>-2.33</v>
      </c>
      <c r="BL13" s="568">
        <f t="shared" si="46"/>
        <v>-0.17677261651076517</v>
      </c>
      <c r="BM13" s="450">
        <v>1568.7260000000001</v>
      </c>
      <c r="BN13" s="449">
        <f t="shared" si="47"/>
        <v>0.1053831369622187</v>
      </c>
      <c r="BO13" s="450">
        <f t="shared" si="48"/>
        <v>-393.30299999999988</v>
      </c>
      <c r="BP13" s="451">
        <f t="shared" si="49"/>
        <v>-2.64</v>
      </c>
      <c r="BQ13" s="449">
        <f t="shared" si="50"/>
        <v>-0.20045728172213553</v>
      </c>
      <c r="BR13" s="525">
        <v>1252.174</v>
      </c>
      <c r="BS13" s="526">
        <f t="shared" si="51"/>
        <v>8.4117955680296758E-2</v>
      </c>
      <c r="BT13" s="527">
        <f t="shared" si="52"/>
        <v>-709.85500000000002</v>
      </c>
      <c r="BU13" s="528">
        <f t="shared" si="53"/>
        <v>-4.7699999999999996</v>
      </c>
      <c r="BV13" s="529">
        <f t="shared" si="54"/>
        <v>-0.36179638527259284</v>
      </c>
    </row>
    <row r="14" spans="1:74" s="145" customFormat="1" ht="14.45" customHeight="1" x14ac:dyDescent="0.2">
      <c r="A14" s="156" t="s">
        <v>43</v>
      </c>
      <c r="B14" s="59"/>
      <c r="C14" s="60"/>
      <c r="D14" s="60"/>
      <c r="E14" s="192"/>
      <c r="F14" s="189"/>
      <c r="G14" s="193"/>
      <c r="H14" s="194"/>
      <c r="I14" s="189"/>
      <c r="J14" s="203"/>
      <c r="K14" s="199"/>
      <c r="L14" s="200"/>
      <c r="M14" s="201"/>
      <c r="N14" s="202"/>
      <c r="O14" s="252"/>
      <c r="P14" s="247"/>
      <c r="Q14" s="248"/>
      <c r="R14" s="249"/>
      <c r="S14" s="247"/>
      <c r="T14" s="261"/>
      <c r="U14" s="257"/>
      <c r="V14" s="258"/>
      <c r="W14" s="259"/>
      <c r="X14" s="260"/>
      <c r="Y14" s="267"/>
      <c r="Z14" s="265"/>
      <c r="AA14" s="264"/>
      <c r="AB14" s="266"/>
      <c r="AC14" s="265"/>
      <c r="AD14" s="356"/>
      <c r="AE14" s="353"/>
      <c r="AF14" s="354"/>
      <c r="AG14" s="359"/>
      <c r="AH14" s="370"/>
      <c r="AI14" s="347"/>
      <c r="AJ14" s="343"/>
      <c r="AK14" s="344"/>
      <c r="AL14" s="349"/>
      <c r="AM14" s="364"/>
      <c r="AN14" s="337"/>
      <c r="AO14" s="333"/>
      <c r="AP14" s="334"/>
      <c r="AQ14" s="339"/>
      <c r="AR14" s="379"/>
      <c r="AS14" s="177"/>
      <c r="AT14" s="173"/>
      <c r="AU14" s="174"/>
      <c r="AV14" s="179"/>
      <c r="AW14" s="183"/>
      <c r="AX14" s="398"/>
      <c r="AY14" s="394"/>
      <c r="AZ14" s="395"/>
      <c r="BA14" s="396"/>
      <c r="BB14" s="397"/>
      <c r="BC14" s="389"/>
      <c r="BD14" s="384"/>
      <c r="BE14" s="385"/>
      <c r="BF14" s="386"/>
      <c r="BG14" s="384"/>
      <c r="BH14" s="589"/>
      <c r="BI14" s="573"/>
      <c r="BJ14" s="576"/>
      <c r="BK14" s="588"/>
      <c r="BL14" s="568"/>
      <c r="BM14" s="454"/>
      <c r="BN14" s="449"/>
      <c r="BO14" s="450"/>
      <c r="BP14" s="451"/>
      <c r="BQ14" s="449"/>
      <c r="BR14" s="530"/>
      <c r="BS14" s="526"/>
      <c r="BT14" s="527"/>
      <c r="BU14" s="528"/>
      <c r="BV14" s="529"/>
    </row>
    <row r="15" spans="1:74" s="145" customFormat="1" ht="14.45" customHeight="1" x14ac:dyDescent="0.2">
      <c r="A15" s="157" t="s">
        <v>44</v>
      </c>
      <c r="B15" s="57">
        <v>1627.8</v>
      </c>
      <c r="C15" s="138">
        <v>328.16</v>
      </c>
      <c r="D15" s="58">
        <v>0.20159724781914243</v>
      </c>
      <c r="E15" s="188">
        <v>328.16</v>
      </c>
      <c r="F15" s="189">
        <f t="shared" ref="F15:F19" si="56">E15/$B15</f>
        <v>0.20159724781914243</v>
      </c>
      <c r="G15" s="190">
        <f t="shared" si="55"/>
        <v>0</v>
      </c>
      <c r="H15" s="191">
        <f t="shared" ref="H15:H19" si="57">ROUND((F15-D15)*100,2)</f>
        <v>0</v>
      </c>
      <c r="I15" s="189">
        <f t="shared" ref="I15:I19" si="58">(E15-C15)/C15</f>
        <v>0</v>
      </c>
      <c r="J15" s="198">
        <v>328.16</v>
      </c>
      <c r="K15" s="199">
        <f t="shared" ref="K15:K19" si="59">J15/$B15</f>
        <v>0.20159724781914243</v>
      </c>
      <c r="L15" s="200">
        <f t="shared" si="4"/>
        <v>0</v>
      </c>
      <c r="M15" s="201">
        <f t="shared" si="5"/>
        <v>0</v>
      </c>
      <c r="N15" s="202">
        <f t="shared" si="6"/>
        <v>0</v>
      </c>
      <c r="O15" s="248">
        <v>325.822</v>
      </c>
      <c r="P15" s="247">
        <f t="shared" ref="P15:P19" si="60">O15/$B15</f>
        <v>0.20016095343408283</v>
      </c>
      <c r="Q15" s="248">
        <f t="shared" si="8"/>
        <v>-2.3380000000000223</v>
      </c>
      <c r="R15" s="249">
        <f t="shared" si="9"/>
        <v>-0.14000000000000001</v>
      </c>
      <c r="S15" s="247">
        <f t="shared" si="10"/>
        <v>-7.1245733788396579E-3</v>
      </c>
      <c r="T15" s="256">
        <v>320.44900000000001</v>
      </c>
      <c r="U15" s="257">
        <f t="shared" ref="U15:U19" si="61">T15/$B15</f>
        <v>0.19686017938321662</v>
      </c>
      <c r="V15" s="258">
        <f t="shared" si="12"/>
        <v>-7.7110000000000127</v>
      </c>
      <c r="W15" s="259">
        <f t="shared" si="13"/>
        <v>-0.47</v>
      </c>
      <c r="X15" s="260">
        <f t="shared" si="14"/>
        <v>-2.3497684056557815E-2</v>
      </c>
      <c r="Y15" s="264">
        <v>312.78699999999998</v>
      </c>
      <c r="Z15" s="265">
        <f t="shared" ref="Z15:Z19" si="62">Y15/$B15</f>
        <v>0.19215321292542081</v>
      </c>
      <c r="AA15" s="264">
        <f t="shared" si="16"/>
        <v>-15.373000000000047</v>
      </c>
      <c r="AB15" s="266">
        <f t="shared" si="17"/>
        <v>-0.94</v>
      </c>
      <c r="AC15" s="265">
        <f t="shared" si="18"/>
        <v>-4.6846050706972349E-2</v>
      </c>
      <c r="AD15" s="352">
        <v>311.83600000000001</v>
      </c>
      <c r="AE15" s="353">
        <f t="shared" ref="AE15:AE19" si="63">AD15/$B15</f>
        <v>0.19156898881926529</v>
      </c>
      <c r="AF15" s="354">
        <f t="shared" si="20"/>
        <v>-16.324000000000012</v>
      </c>
      <c r="AG15" s="359">
        <f t="shared" si="21"/>
        <v>-1</v>
      </c>
      <c r="AH15" s="370">
        <f t="shared" si="22"/>
        <v>-4.9744027303754303E-2</v>
      </c>
      <c r="AI15" s="344">
        <v>283.834</v>
      </c>
      <c r="AJ15" s="343">
        <f t="shared" ref="AJ15:AJ19" si="64">AI15/$B15</f>
        <v>0.1743666298071016</v>
      </c>
      <c r="AK15" s="344">
        <f t="shared" si="24"/>
        <v>-44.326000000000022</v>
      </c>
      <c r="AL15" s="349">
        <f t="shared" si="25"/>
        <v>-2.72</v>
      </c>
      <c r="AM15" s="364">
        <f t="shared" si="26"/>
        <v>-0.13507435397367143</v>
      </c>
      <c r="AN15" s="334">
        <v>252.42400000000001</v>
      </c>
      <c r="AO15" s="333">
        <f t="shared" ref="AO15:AO19" si="65">AN15/$B15</f>
        <v>0.15507064749969285</v>
      </c>
      <c r="AP15" s="334">
        <f t="shared" si="28"/>
        <v>-75.736000000000018</v>
      </c>
      <c r="AQ15" s="339">
        <f t="shared" si="29"/>
        <v>-4.6500000000000004</v>
      </c>
      <c r="AR15" s="379">
        <f t="shared" si="30"/>
        <v>-0.23078985860555831</v>
      </c>
      <c r="AS15" s="174">
        <v>216.149</v>
      </c>
      <c r="AT15" s="173">
        <f t="shared" ref="AT15:AT19" si="66">AS15/$B15</f>
        <v>0.13278596879223492</v>
      </c>
      <c r="AU15" s="174">
        <f t="shared" si="32"/>
        <v>-112.01100000000002</v>
      </c>
      <c r="AV15" s="179">
        <f t="shared" si="33"/>
        <v>-6.88</v>
      </c>
      <c r="AW15" s="183">
        <f t="shared" si="34"/>
        <v>-0.34133044856167727</v>
      </c>
      <c r="AX15" s="393">
        <v>327.40100000000001</v>
      </c>
      <c r="AY15" s="394">
        <f t="shared" ref="AY15:AY19" si="67">AX15/$B15</f>
        <v>0.20113097432116969</v>
      </c>
      <c r="AZ15" s="395">
        <f t="shared" si="36"/>
        <v>-0.75900000000001455</v>
      </c>
      <c r="BA15" s="396">
        <f t="shared" si="37"/>
        <v>-0.05</v>
      </c>
      <c r="BB15" s="397">
        <f t="shared" si="38"/>
        <v>-2.3128961482204243E-3</v>
      </c>
      <c r="BC15" s="385">
        <v>305.19299999999998</v>
      </c>
      <c r="BD15" s="384">
        <f t="shared" ref="BD15:BD19" si="68">BC15/$B15</f>
        <v>0.18748802064135642</v>
      </c>
      <c r="BE15" s="385">
        <f t="shared" si="40"/>
        <v>-22.967000000000041</v>
      </c>
      <c r="BF15" s="386">
        <f t="shared" si="41"/>
        <v>-1.41</v>
      </c>
      <c r="BG15" s="384">
        <f t="shared" si="42"/>
        <v>-6.9987201365187837E-2</v>
      </c>
      <c r="BH15" s="587">
        <v>281.04500000000002</v>
      </c>
      <c r="BI15" s="573">
        <f t="shared" ref="BI15:BI19" si="69">BH15/$B15</f>
        <v>0.17265327435802927</v>
      </c>
      <c r="BJ15" s="576">
        <f t="shared" si="44"/>
        <v>-47.115000000000009</v>
      </c>
      <c r="BK15" s="588">
        <f t="shared" si="45"/>
        <v>-2.89</v>
      </c>
      <c r="BL15" s="568">
        <f t="shared" si="46"/>
        <v>-0.14357325694783035</v>
      </c>
      <c r="BM15" s="450">
        <v>270.06599999999997</v>
      </c>
      <c r="BN15" s="449">
        <f t="shared" ref="BN15:BN19" si="70">BM15/$B15</f>
        <v>0.16590858827865831</v>
      </c>
      <c r="BO15" s="450">
        <f t="shared" si="48"/>
        <v>-58.094000000000051</v>
      </c>
      <c r="BP15" s="451">
        <f t="shared" si="49"/>
        <v>-3.57</v>
      </c>
      <c r="BQ15" s="449">
        <f t="shared" si="50"/>
        <v>-0.17702949780594845</v>
      </c>
      <c r="BR15" s="525">
        <v>230.83199999999999</v>
      </c>
      <c r="BS15" s="526">
        <f t="shared" ref="BS15:BS19" si="71">BR15/$B15</f>
        <v>0.14180611868779949</v>
      </c>
      <c r="BT15" s="527">
        <f t="shared" si="52"/>
        <v>-97.328000000000031</v>
      </c>
      <c r="BU15" s="528">
        <f t="shared" si="53"/>
        <v>-5.98</v>
      </c>
      <c r="BV15" s="529">
        <f t="shared" si="54"/>
        <v>-0.2965870307167236</v>
      </c>
    </row>
    <row r="16" spans="1:74" s="145" customFormat="1" ht="14.45" customHeight="1" x14ac:dyDescent="0.2">
      <c r="A16" s="157" t="s">
        <v>45</v>
      </c>
      <c r="B16" s="57">
        <v>2625.71</v>
      </c>
      <c r="C16" s="138">
        <v>437.81700000000001</v>
      </c>
      <c r="D16" s="58">
        <v>0.16674232874155942</v>
      </c>
      <c r="E16" s="188">
        <v>437.81700000000001</v>
      </c>
      <c r="F16" s="189">
        <f t="shared" si="56"/>
        <v>0.16674232874155942</v>
      </c>
      <c r="G16" s="190">
        <f t="shared" si="55"/>
        <v>0</v>
      </c>
      <c r="H16" s="191">
        <f t="shared" si="57"/>
        <v>0</v>
      </c>
      <c r="I16" s="189">
        <f t="shared" si="58"/>
        <v>0</v>
      </c>
      <c r="J16" s="198">
        <v>437.81700000000001</v>
      </c>
      <c r="K16" s="199">
        <f t="shared" si="59"/>
        <v>0.16674232874155942</v>
      </c>
      <c r="L16" s="200">
        <f t="shared" si="4"/>
        <v>0</v>
      </c>
      <c r="M16" s="201">
        <f t="shared" si="5"/>
        <v>0</v>
      </c>
      <c r="N16" s="202">
        <f t="shared" si="6"/>
        <v>0</v>
      </c>
      <c r="O16" s="248">
        <v>434.71600000000001</v>
      </c>
      <c r="P16" s="247">
        <f t="shared" si="60"/>
        <v>0.1655613148443659</v>
      </c>
      <c r="Q16" s="248">
        <f t="shared" si="8"/>
        <v>-3.1009999999999991</v>
      </c>
      <c r="R16" s="249">
        <f t="shared" si="9"/>
        <v>-0.12</v>
      </c>
      <c r="S16" s="247">
        <f t="shared" si="10"/>
        <v>-7.0828679562465573E-3</v>
      </c>
      <c r="T16" s="256">
        <v>420.23200000000003</v>
      </c>
      <c r="U16" s="257">
        <f t="shared" si="61"/>
        <v>0.16004509256543945</v>
      </c>
      <c r="V16" s="258">
        <f t="shared" si="12"/>
        <v>-17.58499999999998</v>
      </c>
      <c r="W16" s="259">
        <f t="shared" si="13"/>
        <v>-0.67</v>
      </c>
      <c r="X16" s="260">
        <f t="shared" si="14"/>
        <v>-4.0165183170137245E-2</v>
      </c>
      <c r="Y16" s="264">
        <v>401.08100000000002</v>
      </c>
      <c r="Z16" s="265">
        <f t="shared" si="62"/>
        <v>0.15275144627548359</v>
      </c>
      <c r="AA16" s="264">
        <f t="shared" si="16"/>
        <v>-36.73599999999999</v>
      </c>
      <c r="AB16" s="266">
        <f t="shared" si="17"/>
        <v>-1.4</v>
      </c>
      <c r="AC16" s="265">
        <f t="shared" si="18"/>
        <v>-8.3907203237882463E-2</v>
      </c>
      <c r="AD16" s="352">
        <v>414.37099999999998</v>
      </c>
      <c r="AE16" s="353">
        <f t="shared" si="63"/>
        <v>0.15781293440631294</v>
      </c>
      <c r="AF16" s="354">
        <f t="shared" si="20"/>
        <v>-23.446000000000026</v>
      </c>
      <c r="AG16" s="359">
        <f t="shared" si="21"/>
        <v>-0.89</v>
      </c>
      <c r="AH16" s="370">
        <f t="shared" si="22"/>
        <v>-5.3552054853968724E-2</v>
      </c>
      <c r="AI16" s="344">
        <v>370.17200000000003</v>
      </c>
      <c r="AJ16" s="343">
        <f t="shared" si="64"/>
        <v>0.14097977308994519</v>
      </c>
      <c r="AK16" s="344">
        <f t="shared" si="24"/>
        <v>-67.644999999999982</v>
      </c>
      <c r="AL16" s="349">
        <f t="shared" si="25"/>
        <v>-2.58</v>
      </c>
      <c r="AM16" s="364">
        <f t="shared" si="26"/>
        <v>-0.1545051928088676</v>
      </c>
      <c r="AN16" s="334">
        <v>306.08699999999999</v>
      </c>
      <c r="AO16" s="333">
        <f t="shared" si="65"/>
        <v>0.11657304119647638</v>
      </c>
      <c r="AP16" s="334">
        <f t="shared" si="28"/>
        <v>-131.73000000000002</v>
      </c>
      <c r="AQ16" s="339">
        <f t="shared" si="29"/>
        <v>-5.0199999999999996</v>
      </c>
      <c r="AR16" s="379">
        <f t="shared" si="30"/>
        <v>-0.3008791344328795</v>
      </c>
      <c r="AS16" s="174">
        <v>233.351</v>
      </c>
      <c r="AT16" s="173">
        <f t="shared" si="66"/>
        <v>8.8871581400840158E-2</v>
      </c>
      <c r="AU16" s="174">
        <f t="shared" si="32"/>
        <v>-204.46600000000001</v>
      </c>
      <c r="AV16" s="179">
        <f t="shared" si="33"/>
        <v>-7.79</v>
      </c>
      <c r="AW16" s="183">
        <f t="shared" si="34"/>
        <v>-0.4670124732479552</v>
      </c>
      <c r="AX16" s="393">
        <v>420.84500000000003</v>
      </c>
      <c r="AY16" s="394">
        <f t="shared" si="67"/>
        <v>0.16027855322941223</v>
      </c>
      <c r="AZ16" s="395">
        <f t="shared" si="36"/>
        <v>-16.97199999999998</v>
      </c>
      <c r="BA16" s="396">
        <f t="shared" si="37"/>
        <v>-0.65</v>
      </c>
      <c r="BB16" s="397">
        <f t="shared" si="38"/>
        <v>-3.8765054806003375E-2</v>
      </c>
      <c r="BC16" s="385">
        <v>364.23399999999998</v>
      </c>
      <c r="BD16" s="384">
        <f t="shared" si="68"/>
        <v>0.13871828952930826</v>
      </c>
      <c r="BE16" s="385">
        <f t="shared" si="40"/>
        <v>-73.583000000000027</v>
      </c>
      <c r="BF16" s="386">
        <f t="shared" si="41"/>
        <v>-2.8</v>
      </c>
      <c r="BG16" s="384">
        <f t="shared" si="42"/>
        <v>-0.16806793706046139</v>
      </c>
      <c r="BH16" s="587">
        <v>307.072</v>
      </c>
      <c r="BI16" s="573">
        <f t="shared" si="69"/>
        <v>0.11694817782618797</v>
      </c>
      <c r="BJ16" s="576">
        <f t="shared" si="44"/>
        <v>-130.745</v>
      </c>
      <c r="BK16" s="588">
        <f t="shared" si="45"/>
        <v>-4.9800000000000004</v>
      </c>
      <c r="BL16" s="568">
        <f t="shared" si="46"/>
        <v>-0.29862933600111463</v>
      </c>
      <c r="BM16" s="450">
        <v>294.43900000000002</v>
      </c>
      <c r="BN16" s="449">
        <f t="shared" si="70"/>
        <v>0.11213690773162308</v>
      </c>
      <c r="BO16" s="450">
        <f t="shared" si="48"/>
        <v>-143.37799999999999</v>
      </c>
      <c r="BP16" s="451">
        <f t="shared" si="49"/>
        <v>-5.46</v>
      </c>
      <c r="BQ16" s="449">
        <f t="shared" si="50"/>
        <v>-0.32748385741074465</v>
      </c>
      <c r="BR16" s="525">
        <v>211.23699999999999</v>
      </c>
      <c r="BS16" s="526">
        <f t="shared" si="71"/>
        <v>8.0449478426787416E-2</v>
      </c>
      <c r="BT16" s="527">
        <f t="shared" si="52"/>
        <v>-226.58</v>
      </c>
      <c r="BU16" s="528">
        <f t="shared" si="53"/>
        <v>-8.6300000000000008</v>
      </c>
      <c r="BV16" s="529">
        <f t="shared" si="54"/>
        <v>-0.5175221610855677</v>
      </c>
    </row>
    <row r="17" spans="1:74" s="145" customFormat="1" ht="14.45" customHeight="1" x14ac:dyDescent="0.2">
      <c r="A17" s="157" t="s">
        <v>46</v>
      </c>
      <c r="B17" s="57">
        <v>3645.79</v>
      </c>
      <c r="C17" s="138">
        <v>694.21</v>
      </c>
      <c r="D17" s="58">
        <v>0.19041414892245578</v>
      </c>
      <c r="E17" s="188">
        <v>694.21</v>
      </c>
      <c r="F17" s="189">
        <f t="shared" si="56"/>
        <v>0.19041414892245578</v>
      </c>
      <c r="G17" s="190">
        <f t="shared" si="55"/>
        <v>0</v>
      </c>
      <c r="H17" s="191">
        <f t="shared" si="57"/>
        <v>0</v>
      </c>
      <c r="I17" s="189">
        <f t="shared" si="58"/>
        <v>0</v>
      </c>
      <c r="J17" s="198">
        <v>694.21</v>
      </c>
      <c r="K17" s="199">
        <f t="shared" si="59"/>
        <v>0.19041414892245578</v>
      </c>
      <c r="L17" s="200">
        <f t="shared" si="4"/>
        <v>0</v>
      </c>
      <c r="M17" s="201">
        <f t="shared" si="5"/>
        <v>0</v>
      </c>
      <c r="N17" s="202">
        <f t="shared" si="6"/>
        <v>0</v>
      </c>
      <c r="O17" s="248">
        <v>678.62</v>
      </c>
      <c r="P17" s="247">
        <f t="shared" si="60"/>
        <v>0.18613798381146474</v>
      </c>
      <c r="Q17" s="248">
        <f t="shared" si="8"/>
        <v>-15.590000000000032</v>
      </c>
      <c r="R17" s="249">
        <f t="shared" si="9"/>
        <v>-0.43</v>
      </c>
      <c r="S17" s="247">
        <f t="shared" si="10"/>
        <v>-2.2457181544489464E-2</v>
      </c>
      <c r="T17" s="256">
        <v>656.05</v>
      </c>
      <c r="U17" s="257">
        <f t="shared" si="61"/>
        <v>0.17994728165911913</v>
      </c>
      <c r="V17" s="258">
        <f t="shared" si="12"/>
        <v>-38.160000000000082</v>
      </c>
      <c r="W17" s="259">
        <f t="shared" si="13"/>
        <v>-1.05</v>
      </c>
      <c r="X17" s="260">
        <f t="shared" si="14"/>
        <v>-5.4968957520058884E-2</v>
      </c>
      <c r="Y17" s="264">
        <v>613.5</v>
      </c>
      <c r="Z17" s="265">
        <f t="shared" si="62"/>
        <v>0.16827628579813977</v>
      </c>
      <c r="AA17" s="264">
        <f t="shared" si="16"/>
        <v>-80.710000000000036</v>
      </c>
      <c r="AB17" s="266">
        <f t="shared" si="17"/>
        <v>-2.21</v>
      </c>
      <c r="AC17" s="265">
        <f t="shared" si="18"/>
        <v>-0.11626164993301744</v>
      </c>
      <c r="AD17" s="352">
        <v>628.47900000000004</v>
      </c>
      <c r="AE17" s="353">
        <f t="shared" si="63"/>
        <v>0.17238486034576869</v>
      </c>
      <c r="AF17" s="354">
        <f t="shared" si="20"/>
        <v>-65.730999999999995</v>
      </c>
      <c r="AG17" s="359">
        <f t="shared" si="21"/>
        <v>-1.8</v>
      </c>
      <c r="AH17" s="370">
        <f t="shared" si="22"/>
        <v>-9.4684605522824497E-2</v>
      </c>
      <c r="AI17" s="344">
        <v>568.38800000000003</v>
      </c>
      <c r="AJ17" s="343">
        <f t="shared" si="64"/>
        <v>0.15590256158473198</v>
      </c>
      <c r="AK17" s="344">
        <f t="shared" si="24"/>
        <v>-125.822</v>
      </c>
      <c r="AL17" s="349">
        <f t="shared" si="25"/>
        <v>-3.45</v>
      </c>
      <c r="AM17" s="364">
        <f t="shared" si="26"/>
        <v>-0.18124486826752711</v>
      </c>
      <c r="AN17" s="334">
        <v>460.61500000000001</v>
      </c>
      <c r="AO17" s="333">
        <f t="shared" si="65"/>
        <v>0.12634161594606383</v>
      </c>
      <c r="AP17" s="334">
        <f t="shared" si="28"/>
        <v>-233.59500000000003</v>
      </c>
      <c r="AQ17" s="339">
        <f t="shared" si="29"/>
        <v>-6.41</v>
      </c>
      <c r="AR17" s="379">
        <f t="shared" si="30"/>
        <v>-0.336490399158756</v>
      </c>
      <c r="AS17" s="174">
        <v>362.41</v>
      </c>
      <c r="AT17" s="173">
        <f t="shared" si="66"/>
        <v>9.9405067214513185E-2</v>
      </c>
      <c r="AU17" s="174">
        <f t="shared" si="32"/>
        <v>-331.8</v>
      </c>
      <c r="AV17" s="179">
        <f t="shared" si="33"/>
        <v>-9.1</v>
      </c>
      <c r="AW17" s="183">
        <f t="shared" si="34"/>
        <v>-0.47795335705334119</v>
      </c>
      <c r="AX17" s="393">
        <v>669.68200000000002</v>
      </c>
      <c r="AY17" s="394">
        <f t="shared" si="67"/>
        <v>0.18368638895822306</v>
      </c>
      <c r="AZ17" s="395">
        <f t="shared" si="36"/>
        <v>-24.52800000000002</v>
      </c>
      <c r="BA17" s="396">
        <f t="shared" si="37"/>
        <v>-0.67</v>
      </c>
      <c r="BB17" s="397">
        <f t="shared" si="38"/>
        <v>-3.5332248166981196E-2</v>
      </c>
      <c r="BC17" s="385">
        <v>586.827</v>
      </c>
      <c r="BD17" s="384">
        <f t="shared" si="68"/>
        <v>0.16096017598380599</v>
      </c>
      <c r="BE17" s="385">
        <f t="shared" si="40"/>
        <v>-107.38300000000004</v>
      </c>
      <c r="BF17" s="386">
        <f t="shared" si="41"/>
        <v>-2.95</v>
      </c>
      <c r="BG17" s="384">
        <f t="shared" si="42"/>
        <v>-0.15468374123103965</v>
      </c>
      <c r="BH17" s="587">
        <v>508.214</v>
      </c>
      <c r="BI17" s="573">
        <f t="shared" si="69"/>
        <v>0.13939749683881958</v>
      </c>
      <c r="BJ17" s="576">
        <f t="shared" si="44"/>
        <v>-185.99600000000004</v>
      </c>
      <c r="BK17" s="588">
        <f t="shared" si="45"/>
        <v>-5.0999999999999996</v>
      </c>
      <c r="BL17" s="568">
        <f t="shared" si="46"/>
        <v>-0.26792469137580849</v>
      </c>
      <c r="BM17" s="450">
        <v>485.86900000000003</v>
      </c>
      <c r="BN17" s="449">
        <f t="shared" si="70"/>
        <v>0.13326850970571538</v>
      </c>
      <c r="BO17" s="450">
        <f t="shared" si="48"/>
        <v>-208.34100000000001</v>
      </c>
      <c r="BP17" s="451">
        <f t="shared" si="49"/>
        <v>-5.71</v>
      </c>
      <c r="BQ17" s="449">
        <f t="shared" si="50"/>
        <v>-0.30011235793203783</v>
      </c>
      <c r="BR17" s="525">
        <v>328.221</v>
      </c>
      <c r="BS17" s="526">
        <f t="shared" si="71"/>
        <v>9.0027401468543169E-2</v>
      </c>
      <c r="BT17" s="527">
        <f t="shared" si="52"/>
        <v>-365.98900000000003</v>
      </c>
      <c r="BU17" s="528">
        <f t="shared" si="53"/>
        <v>-10.039999999999999</v>
      </c>
      <c r="BV17" s="529">
        <f t="shared" si="54"/>
        <v>-0.52720214344362659</v>
      </c>
    </row>
    <row r="18" spans="1:74" s="145" customFormat="1" ht="14.45" customHeight="1" x14ac:dyDescent="0.2">
      <c r="A18" s="157" t="s">
        <v>47</v>
      </c>
      <c r="B18" s="57">
        <v>10430.799999999999</v>
      </c>
      <c r="C18" s="138">
        <v>931.37599999999998</v>
      </c>
      <c r="D18" s="58">
        <v>8.9290946044406946E-2</v>
      </c>
      <c r="E18" s="188">
        <v>931.36400000000003</v>
      </c>
      <c r="F18" s="189">
        <f t="shared" si="56"/>
        <v>8.9289795605322714E-2</v>
      </c>
      <c r="G18" s="190">
        <f t="shared" si="55"/>
        <v>-1.1999999999943611E-2</v>
      </c>
      <c r="H18" s="191">
        <f t="shared" si="57"/>
        <v>0</v>
      </c>
      <c r="I18" s="189">
        <f t="shared" si="58"/>
        <v>-1.2884162787041551E-5</v>
      </c>
      <c r="J18" s="198">
        <v>931.37599999999998</v>
      </c>
      <c r="K18" s="199">
        <f t="shared" si="59"/>
        <v>8.9290946044406946E-2</v>
      </c>
      <c r="L18" s="200">
        <f t="shared" si="4"/>
        <v>0</v>
      </c>
      <c r="M18" s="201">
        <f t="shared" si="5"/>
        <v>0</v>
      </c>
      <c r="N18" s="202">
        <f t="shared" si="6"/>
        <v>0</v>
      </c>
      <c r="O18" s="248">
        <v>927.21600000000001</v>
      </c>
      <c r="P18" s="247">
        <f t="shared" si="60"/>
        <v>8.8892127161866785E-2</v>
      </c>
      <c r="Q18" s="248">
        <f t="shared" si="8"/>
        <v>-4.1599999999999682</v>
      </c>
      <c r="R18" s="249">
        <f t="shared" si="9"/>
        <v>-0.04</v>
      </c>
      <c r="S18" s="247">
        <f t="shared" si="10"/>
        <v>-4.4665097661953585E-3</v>
      </c>
      <c r="T18" s="256">
        <v>904.91700000000003</v>
      </c>
      <c r="U18" s="257">
        <f t="shared" si="61"/>
        <v>8.6754323733558319E-2</v>
      </c>
      <c r="V18" s="258">
        <f t="shared" si="12"/>
        <v>-26.458999999999946</v>
      </c>
      <c r="W18" s="259">
        <f t="shared" si="13"/>
        <v>-0.25</v>
      </c>
      <c r="X18" s="260">
        <f t="shared" si="14"/>
        <v>-2.8408505265327802E-2</v>
      </c>
      <c r="Y18" s="264">
        <v>871.54600000000005</v>
      </c>
      <c r="Z18" s="265">
        <f t="shared" si="62"/>
        <v>8.355504851018139E-2</v>
      </c>
      <c r="AA18" s="264">
        <f t="shared" si="16"/>
        <v>-59.829999999999927</v>
      </c>
      <c r="AB18" s="266">
        <f t="shared" si="17"/>
        <v>-0.56999999999999995</v>
      </c>
      <c r="AC18" s="265">
        <f t="shared" si="18"/>
        <v>-6.4238288296026444E-2</v>
      </c>
      <c r="AD18" s="352">
        <v>881.74900000000002</v>
      </c>
      <c r="AE18" s="353">
        <f t="shared" si="63"/>
        <v>8.4533209341565371E-2</v>
      </c>
      <c r="AF18" s="354">
        <f t="shared" si="20"/>
        <v>-49.626999999999953</v>
      </c>
      <c r="AG18" s="359">
        <f t="shared" si="21"/>
        <v>-0.48</v>
      </c>
      <c r="AH18" s="370">
        <f t="shared" si="22"/>
        <v>-5.3283528886292918E-2</v>
      </c>
      <c r="AI18" s="344">
        <v>806.04100000000005</v>
      </c>
      <c r="AJ18" s="343">
        <f t="shared" si="64"/>
        <v>7.7275089159029045E-2</v>
      </c>
      <c r="AK18" s="344">
        <f t="shared" si="24"/>
        <v>-125.33499999999992</v>
      </c>
      <c r="AL18" s="349">
        <f t="shared" si="25"/>
        <v>-1.2</v>
      </c>
      <c r="AM18" s="364">
        <f t="shared" si="26"/>
        <v>-0.13456971191011999</v>
      </c>
      <c r="AN18" s="334">
        <v>772.12699999999995</v>
      </c>
      <c r="AO18" s="333">
        <f t="shared" si="65"/>
        <v>7.4023756567089774E-2</v>
      </c>
      <c r="AP18" s="334">
        <f t="shared" si="28"/>
        <v>-159.24900000000002</v>
      </c>
      <c r="AQ18" s="339">
        <f t="shared" si="29"/>
        <v>-1.53</v>
      </c>
      <c r="AR18" s="379">
        <f t="shared" si="30"/>
        <v>-0.17098250330693515</v>
      </c>
      <c r="AS18" s="174">
        <v>708.48800000000006</v>
      </c>
      <c r="AT18" s="173">
        <f t="shared" si="66"/>
        <v>6.7922690493538371E-2</v>
      </c>
      <c r="AU18" s="174">
        <f t="shared" si="32"/>
        <v>-222.88799999999992</v>
      </c>
      <c r="AV18" s="179">
        <f t="shared" si="33"/>
        <v>-2.14</v>
      </c>
      <c r="AW18" s="183">
        <f t="shared" si="34"/>
        <v>-0.23931043960763421</v>
      </c>
      <c r="AX18" s="393">
        <v>914.82100000000003</v>
      </c>
      <c r="AY18" s="394">
        <f t="shared" si="67"/>
        <v>8.7703819457759721E-2</v>
      </c>
      <c r="AZ18" s="395">
        <f t="shared" si="36"/>
        <v>-16.55499999999995</v>
      </c>
      <c r="BA18" s="396">
        <f t="shared" si="37"/>
        <v>-0.16</v>
      </c>
      <c r="BB18" s="397">
        <f t="shared" si="38"/>
        <v>-1.7774776245039543E-2</v>
      </c>
      <c r="BC18" s="385">
        <v>849.95399999999995</v>
      </c>
      <c r="BD18" s="384">
        <f t="shared" si="68"/>
        <v>8.148502511792001E-2</v>
      </c>
      <c r="BE18" s="385">
        <f t="shared" si="40"/>
        <v>-81.422000000000025</v>
      </c>
      <c r="BF18" s="386">
        <f t="shared" si="41"/>
        <v>-0.78</v>
      </c>
      <c r="BG18" s="384">
        <f t="shared" si="42"/>
        <v>-8.742119187095225E-2</v>
      </c>
      <c r="BH18" s="587">
        <v>758.14400000000001</v>
      </c>
      <c r="BI18" s="573">
        <f t="shared" si="69"/>
        <v>7.2683207424166896E-2</v>
      </c>
      <c r="BJ18" s="576">
        <f t="shared" si="44"/>
        <v>-173.23199999999997</v>
      </c>
      <c r="BK18" s="588">
        <f t="shared" si="45"/>
        <v>-1.66</v>
      </c>
      <c r="BL18" s="568">
        <f t="shared" si="46"/>
        <v>-0.18599577399460582</v>
      </c>
      <c r="BM18" s="450">
        <v>727.87099999999998</v>
      </c>
      <c r="BN18" s="449">
        <f t="shared" si="70"/>
        <v>6.9780937224373979E-2</v>
      </c>
      <c r="BO18" s="450">
        <f t="shared" si="48"/>
        <v>-203.505</v>
      </c>
      <c r="BP18" s="451">
        <f t="shared" si="49"/>
        <v>-1.95</v>
      </c>
      <c r="BQ18" s="449">
        <f t="shared" si="50"/>
        <v>-0.21849929566576765</v>
      </c>
      <c r="BR18" s="525">
        <v>595.37599999999998</v>
      </c>
      <c r="BS18" s="526">
        <f t="shared" si="71"/>
        <v>5.7078651685393257E-2</v>
      </c>
      <c r="BT18" s="527">
        <f t="shared" si="52"/>
        <v>-336</v>
      </c>
      <c r="BU18" s="528">
        <f t="shared" si="53"/>
        <v>-3.22</v>
      </c>
      <c r="BV18" s="529">
        <f t="shared" si="54"/>
        <v>-0.36075655803885864</v>
      </c>
    </row>
    <row r="19" spans="1:74" s="145" customFormat="1" ht="14.45" customHeight="1" x14ac:dyDescent="0.2">
      <c r="A19" s="157" t="s">
        <v>48</v>
      </c>
      <c r="B19" s="57">
        <v>549.71500000000003</v>
      </c>
      <c r="C19" s="138">
        <v>92.043999999999997</v>
      </c>
      <c r="D19" s="58">
        <v>0.16743949137280226</v>
      </c>
      <c r="E19" s="188">
        <v>92.043999999999997</v>
      </c>
      <c r="F19" s="189">
        <f t="shared" si="56"/>
        <v>0.16743949137280226</v>
      </c>
      <c r="G19" s="190">
        <f t="shared" si="55"/>
        <v>0</v>
      </c>
      <c r="H19" s="191">
        <f t="shared" si="57"/>
        <v>0</v>
      </c>
      <c r="I19" s="189">
        <f t="shared" si="58"/>
        <v>0</v>
      </c>
      <c r="J19" s="198">
        <v>92.043999999999997</v>
      </c>
      <c r="K19" s="199">
        <f t="shared" si="59"/>
        <v>0.16743949137280226</v>
      </c>
      <c r="L19" s="200">
        <f t="shared" si="4"/>
        <v>0</v>
      </c>
      <c r="M19" s="201">
        <f t="shared" si="5"/>
        <v>0</v>
      </c>
      <c r="N19" s="202">
        <f t="shared" si="6"/>
        <v>0</v>
      </c>
      <c r="O19" s="248">
        <v>90.888999999999996</v>
      </c>
      <c r="P19" s="247">
        <f t="shared" si="60"/>
        <v>0.16533840262681571</v>
      </c>
      <c r="Q19" s="248">
        <f t="shared" si="8"/>
        <v>-1.1550000000000011</v>
      </c>
      <c r="R19" s="249">
        <f t="shared" si="9"/>
        <v>-0.21</v>
      </c>
      <c r="S19" s="247">
        <f t="shared" si="10"/>
        <v>-1.2548346443005532E-2</v>
      </c>
      <c r="T19" s="256">
        <v>88.989000000000004</v>
      </c>
      <c r="U19" s="257">
        <f t="shared" si="61"/>
        <v>0.16188206616155645</v>
      </c>
      <c r="V19" s="258">
        <f t="shared" si="12"/>
        <v>-3.0549999999999926</v>
      </c>
      <c r="W19" s="259">
        <f t="shared" si="13"/>
        <v>-0.56000000000000005</v>
      </c>
      <c r="X19" s="260">
        <f t="shared" si="14"/>
        <v>-3.3190647950979889E-2</v>
      </c>
      <c r="Y19" s="264">
        <v>83.150999999999996</v>
      </c>
      <c r="Z19" s="265">
        <f t="shared" si="62"/>
        <v>0.15126201759093347</v>
      </c>
      <c r="AA19" s="264">
        <f t="shared" si="16"/>
        <v>-8.8930000000000007</v>
      </c>
      <c r="AB19" s="266">
        <f t="shared" si="17"/>
        <v>-1.62</v>
      </c>
      <c r="AC19" s="265">
        <f t="shared" si="18"/>
        <v>-9.6616835426535153E-2</v>
      </c>
      <c r="AD19" s="352">
        <v>84.641000000000005</v>
      </c>
      <c r="AE19" s="353">
        <f t="shared" si="63"/>
        <v>0.15397251302947892</v>
      </c>
      <c r="AF19" s="354">
        <f t="shared" si="20"/>
        <v>-7.4029999999999916</v>
      </c>
      <c r="AG19" s="359">
        <f t="shared" si="21"/>
        <v>-1.35</v>
      </c>
      <c r="AH19" s="370">
        <f t="shared" si="22"/>
        <v>-8.042892529659719E-2</v>
      </c>
      <c r="AI19" s="344">
        <v>73.328999999999994</v>
      </c>
      <c r="AJ19" s="343">
        <f t="shared" si="64"/>
        <v>0.13339457718999845</v>
      </c>
      <c r="AK19" s="344">
        <f t="shared" si="24"/>
        <v>-18.715000000000003</v>
      </c>
      <c r="AL19" s="349">
        <f t="shared" si="25"/>
        <v>-3.4</v>
      </c>
      <c r="AM19" s="364">
        <f t="shared" si="26"/>
        <v>-0.20332666985354836</v>
      </c>
      <c r="AN19" s="334">
        <v>70.218000000000004</v>
      </c>
      <c r="AO19" s="333">
        <f t="shared" si="65"/>
        <v>0.12773528100925025</v>
      </c>
      <c r="AP19" s="334">
        <f t="shared" si="28"/>
        <v>-21.825999999999993</v>
      </c>
      <c r="AQ19" s="339">
        <f t="shared" si="29"/>
        <v>-3.97</v>
      </c>
      <c r="AR19" s="379">
        <f t="shared" si="30"/>
        <v>-0.23712572248055272</v>
      </c>
      <c r="AS19" s="174">
        <v>66.134</v>
      </c>
      <c r="AT19" s="173">
        <f t="shared" si="66"/>
        <v>0.12030597673339821</v>
      </c>
      <c r="AU19" s="174">
        <f t="shared" si="32"/>
        <v>-25.909999999999997</v>
      </c>
      <c r="AV19" s="179">
        <f t="shared" si="33"/>
        <v>-4.71</v>
      </c>
      <c r="AW19" s="183">
        <f t="shared" si="34"/>
        <v>-0.28149580635348309</v>
      </c>
      <c r="AX19" s="393">
        <v>86.652000000000001</v>
      </c>
      <c r="AY19" s="394">
        <f t="shared" si="67"/>
        <v>0.15763077230928754</v>
      </c>
      <c r="AZ19" s="395">
        <f t="shared" si="36"/>
        <v>-5.3919999999999959</v>
      </c>
      <c r="BA19" s="396">
        <f t="shared" si="37"/>
        <v>-0.98</v>
      </c>
      <c r="BB19" s="397">
        <f t="shared" si="38"/>
        <v>-5.8580678805788496E-2</v>
      </c>
      <c r="BC19" s="385">
        <v>74.436999999999998</v>
      </c>
      <c r="BD19" s="384">
        <f t="shared" si="68"/>
        <v>0.13541016708658121</v>
      </c>
      <c r="BE19" s="385">
        <f t="shared" si="40"/>
        <v>-17.606999999999999</v>
      </c>
      <c r="BF19" s="386">
        <f t="shared" si="41"/>
        <v>-3.2</v>
      </c>
      <c r="BG19" s="384">
        <f t="shared" si="42"/>
        <v>-0.19128894876363478</v>
      </c>
      <c r="BH19" s="587">
        <v>68.057000000000002</v>
      </c>
      <c r="BI19" s="573">
        <f t="shared" si="69"/>
        <v>0.12380415306113167</v>
      </c>
      <c r="BJ19" s="576">
        <f t="shared" si="44"/>
        <v>-23.986999999999995</v>
      </c>
      <c r="BK19" s="588">
        <f t="shared" si="45"/>
        <v>-4.3600000000000003</v>
      </c>
      <c r="BL19" s="568">
        <f t="shared" si="46"/>
        <v>-0.26060362435356998</v>
      </c>
      <c r="BM19" s="450">
        <v>66.445999999999998</v>
      </c>
      <c r="BN19" s="449">
        <f t="shared" si="70"/>
        <v>0.12087354356348289</v>
      </c>
      <c r="BO19" s="450">
        <f t="shared" si="48"/>
        <v>-25.597999999999999</v>
      </c>
      <c r="BP19" s="451">
        <f t="shared" si="49"/>
        <v>-4.66</v>
      </c>
      <c r="BQ19" s="449">
        <f t="shared" si="50"/>
        <v>-0.27810612315848943</v>
      </c>
      <c r="BR19" s="525">
        <v>49.83</v>
      </c>
      <c r="BS19" s="526">
        <f t="shared" si="71"/>
        <v>9.0646971612562868E-2</v>
      </c>
      <c r="BT19" s="527">
        <f t="shared" si="52"/>
        <v>-42.213999999999999</v>
      </c>
      <c r="BU19" s="528">
        <f t="shared" si="53"/>
        <v>-7.68</v>
      </c>
      <c r="BV19" s="529">
        <f t="shared" si="54"/>
        <v>-0.4586284820303333</v>
      </c>
    </row>
    <row r="20" spans="1:74" s="145" customFormat="1" ht="14.45" customHeight="1" x14ac:dyDescent="0.2">
      <c r="A20" s="156" t="s">
        <v>49</v>
      </c>
      <c r="B20" s="59"/>
      <c r="C20" s="60"/>
      <c r="D20" s="60"/>
      <c r="E20" s="192"/>
      <c r="F20" s="189"/>
      <c r="G20" s="193"/>
      <c r="H20" s="194"/>
      <c r="I20" s="189"/>
      <c r="J20" s="203"/>
      <c r="K20" s="199"/>
      <c r="L20" s="200"/>
      <c r="M20" s="201"/>
      <c r="N20" s="202"/>
      <c r="O20" s="252"/>
      <c r="P20" s="247"/>
      <c r="Q20" s="248"/>
      <c r="R20" s="249"/>
      <c r="S20" s="247"/>
      <c r="T20" s="261"/>
      <c r="U20" s="257"/>
      <c r="V20" s="258"/>
      <c r="W20" s="259"/>
      <c r="X20" s="260"/>
      <c r="Y20" s="267"/>
      <c r="Z20" s="265"/>
      <c r="AA20" s="264"/>
      <c r="AB20" s="266"/>
      <c r="AC20" s="265"/>
      <c r="AD20" s="356"/>
      <c r="AE20" s="353"/>
      <c r="AF20" s="354"/>
      <c r="AG20" s="359"/>
      <c r="AH20" s="370"/>
      <c r="AI20" s="347"/>
      <c r="AJ20" s="343"/>
      <c r="AK20" s="344"/>
      <c r="AL20" s="349"/>
      <c r="AM20" s="364"/>
      <c r="AN20" s="337"/>
      <c r="AO20" s="333"/>
      <c r="AP20" s="334"/>
      <c r="AQ20" s="339"/>
      <c r="AR20" s="379"/>
      <c r="AS20" s="177"/>
      <c r="AT20" s="173"/>
      <c r="AU20" s="174"/>
      <c r="AV20" s="179"/>
      <c r="AW20" s="183"/>
      <c r="AX20" s="398"/>
      <c r="AY20" s="394"/>
      <c r="AZ20" s="395"/>
      <c r="BA20" s="396"/>
      <c r="BB20" s="397"/>
      <c r="BC20" s="389"/>
      <c r="BD20" s="384"/>
      <c r="BE20" s="385"/>
      <c r="BF20" s="386"/>
      <c r="BG20" s="384"/>
      <c r="BH20" s="589"/>
      <c r="BI20" s="573"/>
      <c r="BJ20" s="576"/>
      <c r="BK20" s="588"/>
      <c r="BL20" s="568"/>
      <c r="BM20" s="454"/>
      <c r="BN20" s="449"/>
      <c r="BO20" s="450"/>
      <c r="BP20" s="451"/>
      <c r="BQ20" s="449"/>
      <c r="BR20" s="530"/>
      <c r="BS20" s="526"/>
      <c r="BT20" s="527"/>
      <c r="BU20" s="528"/>
      <c r="BV20" s="529"/>
    </row>
    <row r="21" spans="1:74" s="145" customFormat="1" ht="14.45" customHeight="1" x14ac:dyDescent="0.2">
      <c r="A21" s="157" t="s">
        <v>50</v>
      </c>
      <c r="B21" s="57">
        <v>8135.46</v>
      </c>
      <c r="C21" s="138">
        <v>1459.43</v>
      </c>
      <c r="D21" s="58">
        <v>0.17939120836437031</v>
      </c>
      <c r="E21" s="188">
        <v>1459.43</v>
      </c>
      <c r="F21" s="189">
        <f t="shared" ref="F21:F22" si="72">E21/$B21</f>
        <v>0.17939120836437031</v>
      </c>
      <c r="G21" s="190">
        <f t="shared" si="55"/>
        <v>0</v>
      </c>
      <c r="H21" s="191">
        <f t="shared" ref="H21:H22" si="73">ROUND((F21-D21)*100,2)</f>
        <v>0</v>
      </c>
      <c r="I21" s="189">
        <f t="shared" ref="I21:I22" si="74">(E21-C21)/C21</f>
        <v>0</v>
      </c>
      <c r="J21" s="198">
        <v>1459.43</v>
      </c>
      <c r="K21" s="199">
        <f t="shared" ref="K21:K22" si="75">J21/$B21</f>
        <v>0.17939120836437031</v>
      </c>
      <c r="L21" s="200">
        <f t="shared" si="4"/>
        <v>0</v>
      </c>
      <c r="M21" s="201">
        <f t="shared" si="5"/>
        <v>0</v>
      </c>
      <c r="N21" s="202">
        <f>(J21-C21)/C21</f>
        <v>0</v>
      </c>
      <c r="O21" s="248">
        <v>1441.15</v>
      </c>
      <c r="P21" s="247">
        <f t="shared" ref="P21:P22" si="76">O21/$B21</f>
        <v>0.17714425490384073</v>
      </c>
      <c r="Q21" s="248">
        <f t="shared" si="8"/>
        <v>-18.279999999999973</v>
      </c>
      <c r="R21" s="249">
        <f t="shared" si="9"/>
        <v>-0.22</v>
      </c>
      <c r="S21" s="247">
        <f t="shared" si="10"/>
        <v>-1.2525438013470993E-2</v>
      </c>
      <c r="T21" s="256">
        <v>1393.82</v>
      </c>
      <c r="U21" s="257">
        <f t="shared" ref="U21:U22" si="77">T21/$B21</f>
        <v>0.17132651380499689</v>
      </c>
      <c r="V21" s="258">
        <f t="shared" si="12"/>
        <v>-65.610000000000127</v>
      </c>
      <c r="W21" s="259">
        <f t="shared" si="13"/>
        <v>-0.81</v>
      </c>
      <c r="X21" s="260">
        <f t="shared" si="14"/>
        <v>-4.4955907443316998E-2</v>
      </c>
      <c r="Y21" s="264">
        <v>1325.94</v>
      </c>
      <c r="Z21" s="265">
        <f t="shared" ref="Z21:Z22" si="78">Y21/$B21</f>
        <v>0.16298279384324918</v>
      </c>
      <c r="AA21" s="264">
        <f t="shared" si="16"/>
        <v>-133.49</v>
      </c>
      <c r="AB21" s="266">
        <f t="shared" si="17"/>
        <v>-1.64</v>
      </c>
      <c r="AC21" s="265">
        <f t="shared" si="18"/>
        <v>-9.1467216653076888E-2</v>
      </c>
      <c r="AD21" s="352">
        <v>1355.85</v>
      </c>
      <c r="AE21" s="353">
        <f t="shared" ref="AE21:AE22" si="79">AD21/$B21</f>
        <v>0.16665929154589906</v>
      </c>
      <c r="AF21" s="354">
        <f t="shared" si="20"/>
        <v>-103.58000000000015</v>
      </c>
      <c r="AG21" s="359">
        <f t="shared" si="21"/>
        <v>-1.27</v>
      </c>
      <c r="AH21" s="370">
        <f t="shared" si="22"/>
        <v>-7.097291408289548E-2</v>
      </c>
      <c r="AI21" s="344">
        <v>1217.06</v>
      </c>
      <c r="AJ21" s="343">
        <f t="shared" ref="AJ21:AJ22" si="80">AI21/$B21</f>
        <v>0.14959940802363972</v>
      </c>
      <c r="AK21" s="344">
        <f t="shared" si="24"/>
        <v>-242.37000000000012</v>
      </c>
      <c r="AL21" s="349">
        <f t="shared" si="25"/>
        <v>-2.98</v>
      </c>
      <c r="AM21" s="364">
        <f t="shared" si="26"/>
        <v>-0.16607168552105966</v>
      </c>
      <c r="AN21" s="334">
        <v>950.75300000000004</v>
      </c>
      <c r="AO21" s="333">
        <f t="shared" ref="AO21:AO22" si="81">AN21/$B21</f>
        <v>0.11686530325267409</v>
      </c>
      <c r="AP21" s="334">
        <f t="shared" si="28"/>
        <v>-508.67700000000002</v>
      </c>
      <c r="AQ21" s="339">
        <f t="shared" si="29"/>
        <v>-6.25</v>
      </c>
      <c r="AR21" s="379">
        <f t="shared" si="30"/>
        <v>-0.34854497988940886</v>
      </c>
      <c r="AS21" s="174">
        <v>718.55499999999995</v>
      </c>
      <c r="AT21" s="173">
        <f t="shared" ref="AT21:AT22" si="82">AS21/$B21</f>
        <v>8.8323831719411064E-2</v>
      </c>
      <c r="AU21" s="174">
        <f t="shared" si="32"/>
        <v>-740.87500000000011</v>
      </c>
      <c r="AV21" s="179">
        <f t="shared" si="33"/>
        <v>-9.11</v>
      </c>
      <c r="AW21" s="183">
        <f t="shared" si="34"/>
        <v>-0.50764682101916503</v>
      </c>
      <c r="AX21" s="393">
        <v>1414.04</v>
      </c>
      <c r="AY21" s="394">
        <f t="shared" ref="AY21:AY22" si="83">AX21/$B21</f>
        <v>0.17381192950367896</v>
      </c>
      <c r="AZ21" s="395">
        <f t="shared" si="36"/>
        <v>-45.3900000000001</v>
      </c>
      <c r="BA21" s="396">
        <f t="shared" si="37"/>
        <v>-0.56000000000000005</v>
      </c>
      <c r="BB21" s="397">
        <f t="shared" si="38"/>
        <v>-3.1101183338700794E-2</v>
      </c>
      <c r="BC21" s="385">
        <v>1259.53</v>
      </c>
      <c r="BD21" s="384">
        <f t="shared" ref="BD21:BD22" si="84">BC21/$B21</f>
        <v>0.15481976434030773</v>
      </c>
      <c r="BE21" s="385">
        <f t="shared" si="40"/>
        <v>-199.90000000000009</v>
      </c>
      <c r="BF21" s="386">
        <f t="shared" si="41"/>
        <v>-2.46</v>
      </c>
      <c r="BG21" s="384">
        <f t="shared" si="42"/>
        <v>-0.13697128330923722</v>
      </c>
      <c r="BH21" s="587">
        <v>1100.58</v>
      </c>
      <c r="BI21" s="573">
        <f t="shared" ref="BI21:BI22" si="85">BH21/$B21</f>
        <v>0.13528184024013393</v>
      </c>
      <c r="BJ21" s="576">
        <f t="shared" si="44"/>
        <v>-358.85000000000014</v>
      </c>
      <c r="BK21" s="588">
        <f t="shared" si="45"/>
        <v>-4.41</v>
      </c>
      <c r="BL21" s="568">
        <f t="shared" si="46"/>
        <v>-0.2458836669110544</v>
      </c>
      <c r="BM21" s="450">
        <v>1046.67</v>
      </c>
      <c r="BN21" s="449">
        <f t="shared" ref="BN21:BN22" si="86">BM21/$B21</f>
        <v>0.12865529423044303</v>
      </c>
      <c r="BO21" s="450">
        <f t="shared" si="48"/>
        <v>-412.76</v>
      </c>
      <c r="BP21" s="451">
        <f t="shared" si="49"/>
        <v>-5.07</v>
      </c>
      <c r="BQ21" s="449">
        <f t="shared" si="50"/>
        <v>-0.28282274586653694</v>
      </c>
      <c r="BR21" s="525">
        <v>754.68600000000004</v>
      </c>
      <c r="BS21" s="526">
        <f t="shared" ref="BS21:BS22" si="87">BR21/$B21</f>
        <v>9.2765006526981886E-2</v>
      </c>
      <c r="BT21" s="527">
        <f t="shared" si="52"/>
        <v>-704.74400000000003</v>
      </c>
      <c r="BU21" s="528">
        <f t="shared" si="53"/>
        <v>-8.66</v>
      </c>
      <c r="BV21" s="529">
        <f t="shared" si="54"/>
        <v>-0.48288989537011023</v>
      </c>
    </row>
    <row r="22" spans="1:74" s="145" customFormat="1" ht="14.45" customHeight="1" x14ac:dyDescent="0.2">
      <c r="A22" s="157" t="s">
        <v>51</v>
      </c>
      <c r="B22" s="57">
        <v>10744.44</v>
      </c>
      <c r="C22" s="138">
        <v>1024.18</v>
      </c>
      <c r="D22" s="58">
        <v>9.5321859491979105E-2</v>
      </c>
      <c r="E22" s="188">
        <v>1024.17</v>
      </c>
      <c r="F22" s="189">
        <f t="shared" si="72"/>
        <v>9.532092877804707E-2</v>
      </c>
      <c r="G22" s="190">
        <f t="shared" si="55"/>
        <v>-9.9999999999909051E-3</v>
      </c>
      <c r="H22" s="191">
        <f t="shared" si="73"/>
        <v>0</v>
      </c>
      <c r="I22" s="189">
        <f t="shared" si="74"/>
        <v>-9.7639086879170695E-6</v>
      </c>
      <c r="J22" s="198">
        <v>1024.18</v>
      </c>
      <c r="K22" s="199">
        <f t="shared" si="75"/>
        <v>9.5321859491979105E-2</v>
      </c>
      <c r="L22" s="200">
        <f t="shared" si="4"/>
        <v>0</v>
      </c>
      <c r="M22" s="201">
        <f t="shared" si="5"/>
        <v>0</v>
      </c>
      <c r="N22" s="202">
        <f t="shared" si="6"/>
        <v>0</v>
      </c>
      <c r="O22" s="248">
        <v>1016.11</v>
      </c>
      <c r="P22" s="247">
        <f t="shared" si="76"/>
        <v>9.4570773348820414E-2</v>
      </c>
      <c r="Q22" s="248">
        <f t="shared" si="8"/>
        <v>-8.07000000000005</v>
      </c>
      <c r="R22" s="249">
        <f t="shared" si="9"/>
        <v>-0.08</v>
      </c>
      <c r="S22" s="247">
        <f t="shared" si="10"/>
        <v>-7.8794743111562909E-3</v>
      </c>
      <c r="T22" s="256">
        <v>996.82</v>
      </c>
      <c r="U22" s="257">
        <f t="shared" si="77"/>
        <v>9.2775426173909478E-2</v>
      </c>
      <c r="V22" s="258">
        <f t="shared" si="12"/>
        <v>-27.360000000000014</v>
      </c>
      <c r="W22" s="259">
        <f t="shared" si="13"/>
        <v>-0.25</v>
      </c>
      <c r="X22" s="260">
        <f t="shared" si="14"/>
        <v>-2.6714054170165414E-2</v>
      </c>
      <c r="Y22" s="264">
        <v>956.12</v>
      </c>
      <c r="Z22" s="265">
        <f t="shared" si="78"/>
        <v>8.8987420470494502E-2</v>
      </c>
      <c r="AA22" s="264">
        <f t="shared" si="16"/>
        <v>-68.060000000000059</v>
      </c>
      <c r="AB22" s="266">
        <f t="shared" si="17"/>
        <v>-0.63</v>
      </c>
      <c r="AC22" s="265">
        <f t="shared" si="18"/>
        <v>-6.6453162530024076E-2</v>
      </c>
      <c r="AD22" s="352">
        <v>965.23</v>
      </c>
      <c r="AE22" s="353">
        <f t="shared" si="79"/>
        <v>8.9835300862585676E-2</v>
      </c>
      <c r="AF22" s="354">
        <f t="shared" si="20"/>
        <v>-58.950000000000045</v>
      </c>
      <c r="AG22" s="359">
        <f t="shared" si="21"/>
        <v>-0.55000000000000004</v>
      </c>
      <c r="AH22" s="370">
        <f t="shared" si="22"/>
        <v>-5.7558241715323519E-2</v>
      </c>
      <c r="AI22" s="344">
        <v>884.7</v>
      </c>
      <c r="AJ22" s="343">
        <f t="shared" si="80"/>
        <v>8.2340261567843465E-2</v>
      </c>
      <c r="AK22" s="344">
        <f t="shared" si="24"/>
        <v>-139.48000000000002</v>
      </c>
      <c r="AL22" s="349">
        <f t="shared" si="25"/>
        <v>-1.3</v>
      </c>
      <c r="AM22" s="364">
        <f t="shared" si="26"/>
        <v>-0.13618699837919115</v>
      </c>
      <c r="AN22" s="334">
        <v>910.71699999999998</v>
      </c>
      <c r="AO22" s="333">
        <f t="shared" si="81"/>
        <v>8.4761700004839707E-2</v>
      </c>
      <c r="AP22" s="334">
        <f t="shared" si="28"/>
        <v>-113.46300000000008</v>
      </c>
      <c r="AQ22" s="339">
        <f t="shared" si="29"/>
        <v>-1.06</v>
      </c>
      <c r="AR22" s="379">
        <f t="shared" si="30"/>
        <v>-0.11078423714581428</v>
      </c>
      <c r="AS22" s="174">
        <v>867.97500000000002</v>
      </c>
      <c r="AT22" s="173">
        <f t="shared" si="82"/>
        <v>8.0783642516501553E-2</v>
      </c>
      <c r="AU22" s="174">
        <f t="shared" si="32"/>
        <v>-156.20500000000004</v>
      </c>
      <c r="AV22" s="179">
        <f t="shared" si="33"/>
        <v>-1.45</v>
      </c>
      <c r="AW22" s="183">
        <f t="shared" si="34"/>
        <v>-0.15251713565974734</v>
      </c>
      <c r="AX22" s="393">
        <v>1005.36</v>
      </c>
      <c r="AY22" s="394">
        <f t="shared" si="83"/>
        <v>9.3570255871874189E-2</v>
      </c>
      <c r="AZ22" s="395">
        <f>AX22-C22</f>
        <v>-18.82000000000005</v>
      </c>
      <c r="BA22" s="396">
        <f t="shared" si="37"/>
        <v>-0.18</v>
      </c>
      <c r="BB22" s="397">
        <f t="shared" si="38"/>
        <v>-1.8375676150676687E-2</v>
      </c>
      <c r="BC22" s="385">
        <v>921.11</v>
      </c>
      <c r="BD22" s="384">
        <f t="shared" si="84"/>
        <v>8.5728990994411988E-2</v>
      </c>
      <c r="BE22" s="385">
        <f t="shared" si="40"/>
        <v>-103.07000000000005</v>
      </c>
      <c r="BF22" s="386">
        <f t="shared" si="41"/>
        <v>-0.96</v>
      </c>
      <c r="BG22" s="384">
        <f t="shared" si="42"/>
        <v>-0.10063660684645281</v>
      </c>
      <c r="BH22" s="587">
        <v>821.95</v>
      </c>
      <c r="BI22" s="573">
        <f t="shared" si="85"/>
        <v>7.6500031644273686E-2</v>
      </c>
      <c r="BJ22" s="576">
        <f t="shared" si="44"/>
        <v>-202.23000000000002</v>
      </c>
      <c r="BK22" s="588">
        <f t="shared" si="45"/>
        <v>-1.88</v>
      </c>
      <c r="BL22" s="568">
        <f t="shared" si="46"/>
        <v>-0.19745552539592651</v>
      </c>
      <c r="BM22" s="450">
        <v>798.02</v>
      </c>
      <c r="BN22" s="449">
        <f t="shared" si="86"/>
        <v>7.4272833204894806E-2</v>
      </c>
      <c r="BO22" s="450">
        <f t="shared" si="48"/>
        <v>-226.16000000000008</v>
      </c>
      <c r="BP22" s="451">
        <f t="shared" si="49"/>
        <v>-2.1</v>
      </c>
      <c r="BQ22" s="449">
        <f t="shared" si="50"/>
        <v>-0.22082055888613336</v>
      </c>
      <c r="BR22" s="525">
        <v>660.81399999999996</v>
      </c>
      <c r="BS22" s="526">
        <f t="shared" si="87"/>
        <v>6.1502879628905736E-2</v>
      </c>
      <c r="BT22" s="527">
        <f t="shared" si="52"/>
        <v>-363.3660000000001</v>
      </c>
      <c r="BU22" s="528">
        <f t="shared" si="53"/>
        <v>-3.38</v>
      </c>
      <c r="BV22" s="529">
        <f t="shared" si="54"/>
        <v>-0.35478724442969017</v>
      </c>
    </row>
    <row r="23" spans="1:74" ht="15" customHeight="1" x14ac:dyDescent="0.2">
      <c r="A23" s="691" t="s">
        <v>52</v>
      </c>
      <c r="B23" s="691"/>
      <c r="C23" s="691"/>
      <c r="D23" s="691"/>
      <c r="E23" s="691"/>
      <c r="F23" s="691"/>
      <c r="G23" s="691"/>
      <c r="H23" s="691"/>
      <c r="I23" s="691"/>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145"/>
      <c r="AK23" s="145"/>
      <c r="AL23" s="145"/>
      <c r="AM23" s="145"/>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row>
    <row r="24" spans="1:74" ht="66.599999999999994" customHeight="1" x14ac:dyDescent="0.2">
      <c r="A24" s="687" t="s">
        <v>152</v>
      </c>
      <c r="B24" s="687"/>
      <c r="C24" s="687"/>
      <c r="D24" s="687"/>
      <c r="E24" s="687"/>
      <c r="F24" s="687"/>
      <c r="G24" s="687"/>
      <c r="H24" s="687"/>
      <c r="I24" s="68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row>
    <row r="25" spans="1:74" ht="29.45" customHeight="1" x14ac:dyDescent="0.2">
      <c r="A25" s="686" t="s">
        <v>151</v>
      </c>
      <c r="B25" s="686"/>
      <c r="C25" s="686"/>
      <c r="D25" s="686"/>
      <c r="E25" s="686"/>
      <c r="F25" s="686"/>
      <c r="G25" s="686"/>
      <c r="H25" s="686"/>
      <c r="I25" s="686"/>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row>
    <row r="26" spans="1:74" x14ac:dyDescent="0.2">
      <c r="A26" s="27"/>
      <c r="B26" s="10"/>
      <c r="C26" s="10"/>
      <c r="D26" s="18"/>
      <c r="E26" s="10"/>
      <c r="F26" s="18"/>
      <c r="G26" s="18"/>
      <c r="H26" s="18"/>
      <c r="I26" s="18"/>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row>
    <row r="28" spans="1:74" x14ac:dyDescent="0.2">
      <c r="A28" s="27"/>
      <c r="B28" s="10"/>
      <c r="C28" s="18"/>
      <c r="D28" s="18"/>
      <c r="E28" s="18"/>
      <c r="F28" s="18"/>
      <c r="G28" s="18"/>
      <c r="H28" s="18"/>
      <c r="I28" s="18"/>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row>
  </sheetData>
  <mergeCells count="19">
    <mergeCell ref="J6:N6"/>
    <mergeCell ref="BM6:BQ6"/>
    <mergeCell ref="BR6:BV6"/>
    <mergeCell ref="B6:D6"/>
    <mergeCell ref="AN6:AR6"/>
    <mergeCell ref="AS6:AW6"/>
    <mergeCell ref="AX6:BB6"/>
    <mergeCell ref="BC6:BG6"/>
    <mergeCell ref="BH6:BL6"/>
    <mergeCell ref="O6:S6"/>
    <mergeCell ref="T6:X6"/>
    <mergeCell ref="Y6:AC6"/>
    <mergeCell ref="AD6:AH6"/>
    <mergeCell ref="AI6:AM6"/>
    <mergeCell ref="A25:I25"/>
    <mergeCell ref="E5:G5"/>
    <mergeCell ref="E6:I6"/>
    <mergeCell ref="A23:I23"/>
    <mergeCell ref="A24:I2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BV52"/>
  <sheetViews>
    <sheetView zoomScaleNormal="100" workbookViewId="0">
      <pane xSplit="1" ySplit="7" topLeftCell="E8" activePane="bottomRight" state="frozen"/>
      <selection pane="topRight" activeCell="B1" sqref="B1"/>
      <selection pane="bottomLeft" activeCell="A8" sqref="A8"/>
      <selection pane="bottomRight" activeCell="E6" sqref="E6:I6"/>
    </sheetView>
  </sheetViews>
  <sheetFormatPr defaultColWidth="9.140625" defaultRowHeight="12.75" x14ac:dyDescent="0.2"/>
  <cols>
    <col min="1" max="1" width="49.85546875" style="1" customWidth="1"/>
    <col min="2" max="9" width="15.5703125" style="9" customWidth="1"/>
    <col min="10" max="74" width="15.5703125" style="1" customWidth="1"/>
    <col min="75" max="16384" width="9.140625" style="1"/>
  </cols>
  <sheetData>
    <row r="1" spans="1:74" s="14" customFormat="1" x14ac:dyDescent="0.2">
      <c r="A1" s="13" t="s">
        <v>53</v>
      </c>
      <c r="B1" s="20" t="s">
        <v>54</v>
      </c>
      <c r="C1" s="499"/>
      <c r="D1" s="499"/>
      <c r="E1" s="499"/>
      <c r="F1" s="499"/>
      <c r="G1" s="499"/>
      <c r="H1" s="499"/>
      <c r="I1" s="499"/>
    </row>
    <row r="2" spans="1:74" s="14" customFormat="1" x14ac:dyDescent="0.2">
      <c r="A2" s="28" t="s">
        <v>55</v>
      </c>
      <c r="B2" s="20"/>
      <c r="C2" s="499"/>
      <c r="D2" s="499"/>
      <c r="E2" s="499"/>
      <c r="F2" s="499"/>
      <c r="G2" s="499"/>
      <c r="H2" s="499"/>
      <c r="I2" s="499"/>
    </row>
    <row r="3" spans="1:74" s="14" customFormat="1" x14ac:dyDescent="0.2">
      <c r="A3" s="17" t="s">
        <v>23</v>
      </c>
      <c r="B3" s="20"/>
      <c r="C3" s="499"/>
      <c r="D3" s="499"/>
      <c r="E3" s="499"/>
      <c r="F3" s="499"/>
      <c r="G3" s="499"/>
      <c r="H3" s="499"/>
      <c r="I3" s="499"/>
    </row>
    <row r="4" spans="1:74" s="14" customFormat="1" x14ac:dyDescent="0.2">
      <c r="A4" s="16" t="s">
        <v>24</v>
      </c>
      <c r="B4" s="20"/>
      <c r="C4" s="499"/>
      <c r="D4" s="499"/>
      <c r="E4" s="499"/>
      <c r="F4" s="499"/>
      <c r="G4" s="499"/>
      <c r="H4" s="499"/>
      <c r="I4" s="499"/>
    </row>
    <row r="5" spans="1:74" s="14" customFormat="1" x14ac:dyDescent="0.2">
      <c r="A5" s="14" t="s">
        <v>27</v>
      </c>
      <c r="B5" s="499"/>
      <c r="C5" s="499"/>
      <c r="D5" s="499"/>
      <c r="E5" s="688"/>
      <c r="F5" s="688"/>
      <c r="G5" s="688"/>
      <c r="H5" s="499"/>
      <c r="I5" s="499"/>
    </row>
    <row r="6" spans="1:74" s="14" customFormat="1" ht="39" customHeight="1" x14ac:dyDescent="0.2">
      <c r="B6" s="733" t="s">
        <v>28</v>
      </c>
      <c r="C6" s="733"/>
      <c r="D6" s="733"/>
      <c r="E6" s="746" t="s">
        <v>183</v>
      </c>
      <c r="F6" s="747"/>
      <c r="G6" s="747"/>
      <c r="H6" s="747"/>
      <c r="I6" s="747"/>
      <c r="J6" s="692" t="s">
        <v>184</v>
      </c>
      <c r="K6" s="693"/>
      <c r="L6" s="693"/>
      <c r="M6" s="693"/>
      <c r="N6" s="694"/>
      <c r="O6" s="740" t="s">
        <v>163</v>
      </c>
      <c r="P6" s="741"/>
      <c r="Q6" s="741"/>
      <c r="R6" s="741"/>
      <c r="S6" s="741"/>
      <c r="T6" s="742" t="s">
        <v>164</v>
      </c>
      <c r="U6" s="743"/>
      <c r="V6" s="743"/>
      <c r="W6" s="743"/>
      <c r="X6" s="743"/>
      <c r="Y6" s="744" t="s">
        <v>165</v>
      </c>
      <c r="Z6" s="745"/>
      <c r="AA6" s="745"/>
      <c r="AB6" s="745"/>
      <c r="AC6" s="745"/>
      <c r="AD6" s="724" t="s">
        <v>166</v>
      </c>
      <c r="AE6" s="725"/>
      <c r="AF6" s="725"/>
      <c r="AG6" s="725"/>
      <c r="AH6" s="726"/>
      <c r="AI6" s="727" t="s">
        <v>167</v>
      </c>
      <c r="AJ6" s="728"/>
      <c r="AK6" s="728"/>
      <c r="AL6" s="728"/>
      <c r="AM6" s="729"/>
      <c r="AN6" s="703" t="s">
        <v>168</v>
      </c>
      <c r="AO6" s="704"/>
      <c r="AP6" s="704"/>
      <c r="AQ6" s="704"/>
      <c r="AR6" s="705"/>
      <c r="AS6" s="706" t="s">
        <v>169</v>
      </c>
      <c r="AT6" s="707"/>
      <c r="AU6" s="707"/>
      <c r="AV6" s="707"/>
      <c r="AW6" s="708"/>
      <c r="AX6" s="734" t="s">
        <v>170</v>
      </c>
      <c r="AY6" s="735"/>
      <c r="AZ6" s="735"/>
      <c r="BA6" s="735"/>
      <c r="BB6" s="735"/>
      <c r="BC6" s="736" t="s">
        <v>171</v>
      </c>
      <c r="BD6" s="737"/>
      <c r="BE6" s="737"/>
      <c r="BF6" s="737"/>
      <c r="BG6" s="737"/>
      <c r="BH6" s="738" t="s">
        <v>172</v>
      </c>
      <c r="BI6" s="739"/>
      <c r="BJ6" s="739"/>
      <c r="BK6" s="739"/>
      <c r="BL6" s="739"/>
      <c r="BM6" s="731" t="s">
        <v>173</v>
      </c>
      <c r="BN6" s="731"/>
      <c r="BO6" s="731"/>
      <c r="BP6" s="731"/>
      <c r="BQ6" s="731"/>
      <c r="BR6" s="732" t="s">
        <v>174</v>
      </c>
      <c r="BS6" s="732"/>
      <c r="BT6" s="732"/>
      <c r="BU6" s="732"/>
      <c r="BV6" s="732"/>
    </row>
    <row r="7" spans="1:74" s="22" customFormat="1" ht="57" customHeight="1" x14ac:dyDescent="0.25">
      <c r="A7" s="142"/>
      <c r="B7" s="140" t="s">
        <v>29</v>
      </c>
      <c r="C7" s="143" t="s">
        <v>56</v>
      </c>
      <c r="D7" s="144" t="s">
        <v>57</v>
      </c>
      <c r="E7" s="206" t="s">
        <v>58</v>
      </c>
      <c r="F7" s="207" t="s">
        <v>59</v>
      </c>
      <c r="G7" s="207" t="s">
        <v>34</v>
      </c>
      <c r="H7" s="207" t="s">
        <v>35</v>
      </c>
      <c r="I7" s="207" t="s">
        <v>36</v>
      </c>
      <c r="J7" s="209" t="s">
        <v>58</v>
      </c>
      <c r="K7" s="210" t="s">
        <v>59</v>
      </c>
      <c r="L7" s="210" t="s">
        <v>34</v>
      </c>
      <c r="M7" s="210" t="s">
        <v>35</v>
      </c>
      <c r="N7" s="210" t="s">
        <v>36</v>
      </c>
      <c r="O7" s="473" t="s">
        <v>58</v>
      </c>
      <c r="P7" s="474" t="s">
        <v>59</v>
      </c>
      <c r="Q7" s="474" t="s">
        <v>34</v>
      </c>
      <c r="R7" s="474" t="s">
        <v>35</v>
      </c>
      <c r="S7" s="474" t="s">
        <v>36</v>
      </c>
      <c r="T7" s="268" t="s">
        <v>58</v>
      </c>
      <c r="U7" s="269" t="s">
        <v>59</v>
      </c>
      <c r="V7" s="269" t="s">
        <v>34</v>
      </c>
      <c r="W7" s="269" t="s">
        <v>35</v>
      </c>
      <c r="X7" s="269" t="s">
        <v>36</v>
      </c>
      <c r="Y7" s="272" t="s">
        <v>58</v>
      </c>
      <c r="Z7" s="273" t="s">
        <v>59</v>
      </c>
      <c r="AA7" s="273" t="s">
        <v>34</v>
      </c>
      <c r="AB7" s="273" t="s">
        <v>35</v>
      </c>
      <c r="AC7" s="273" t="s">
        <v>36</v>
      </c>
      <c r="AD7" s="350" t="s">
        <v>58</v>
      </c>
      <c r="AE7" s="351" t="s">
        <v>59</v>
      </c>
      <c r="AF7" s="351" t="s">
        <v>34</v>
      </c>
      <c r="AG7" s="351" t="s">
        <v>35</v>
      </c>
      <c r="AH7" s="351" t="s">
        <v>36</v>
      </c>
      <c r="AI7" s="340" t="s">
        <v>58</v>
      </c>
      <c r="AJ7" s="341" t="s">
        <v>59</v>
      </c>
      <c r="AK7" s="341" t="s">
        <v>34</v>
      </c>
      <c r="AL7" s="341" t="s">
        <v>35</v>
      </c>
      <c r="AM7" s="341" t="s">
        <v>36</v>
      </c>
      <c r="AN7" s="330" t="s">
        <v>58</v>
      </c>
      <c r="AO7" s="331" t="s">
        <v>59</v>
      </c>
      <c r="AP7" s="331" t="s">
        <v>34</v>
      </c>
      <c r="AQ7" s="331" t="s">
        <v>35</v>
      </c>
      <c r="AR7" s="331" t="s">
        <v>36</v>
      </c>
      <c r="AS7" s="170" t="s">
        <v>58</v>
      </c>
      <c r="AT7" s="171" t="s">
        <v>59</v>
      </c>
      <c r="AU7" s="171" t="s">
        <v>34</v>
      </c>
      <c r="AV7" s="171" t="s">
        <v>35</v>
      </c>
      <c r="AW7" s="171" t="s">
        <v>36</v>
      </c>
      <c r="AX7" s="401" t="s">
        <v>58</v>
      </c>
      <c r="AY7" s="402" t="s">
        <v>59</v>
      </c>
      <c r="AZ7" s="402" t="s">
        <v>34</v>
      </c>
      <c r="BA7" s="402" t="s">
        <v>35</v>
      </c>
      <c r="BB7" s="402" t="s">
        <v>36</v>
      </c>
      <c r="BC7" s="405" t="s">
        <v>58</v>
      </c>
      <c r="BD7" s="406" t="s">
        <v>59</v>
      </c>
      <c r="BE7" s="406" t="s">
        <v>34</v>
      </c>
      <c r="BF7" s="406" t="s">
        <v>35</v>
      </c>
      <c r="BG7" s="406" t="s">
        <v>36</v>
      </c>
      <c r="BH7" s="560" t="s">
        <v>58</v>
      </c>
      <c r="BI7" s="561" t="s">
        <v>59</v>
      </c>
      <c r="BJ7" s="561" t="s">
        <v>34</v>
      </c>
      <c r="BK7" s="561" t="s">
        <v>35</v>
      </c>
      <c r="BL7" s="561" t="s">
        <v>36</v>
      </c>
      <c r="BM7" s="455" t="s">
        <v>58</v>
      </c>
      <c r="BN7" s="456" t="s">
        <v>59</v>
      </c>
      <c r="BO7" s="456" t="s">
        <v>34</v>
      </c>
      <c r="BP7" s="456" t="s">
        <v>35</v>
      </c>
      <c r="BQ7" s="456" t="s">
        <v>36</v>
      </c>
      <c r="BR7" s="532" t="s">
        <v>58</v>
      </c>
      <c r="BS7" s="533" t="s">
        <v>59</v>
      </c>
      <c r="BT7" s="533" t="s">
        <v>34</v>
      </c>
      <c r="BU7" s="533" t="s">
        <v>35</v>
      </c>
      <c r="BV7" s="524" t="s">
        <v>36</v>
      </c>
    </row>
    <row r="8" spans="1:74" ht="14.45" customHeight="1" x14ac:dyDescent="0.2">
      <c r="A8" s="27" t="s">
        <v>37</v>
      </c>
      <c r="B8" s="57">
        <v>18879.900000000001</v>
      </c>
      <c r="C8" s="138"/>
      <c r="D8" s="58"/>
      <c r="E8" s="188"/>
      <c r="F8" s="189"/>
      <c r="G8" s="190"/>
      <c r="H8" s="208"/>
      <c r="I8" s="189"/>
      <c r="J8" s="198"/>
      <c r="K8" s="199"/>
      <c r="L8" s="200"/>
      <c r="M8" s="211"/>
      <c r="N8" s="202"/>
      <c r="O8" s="246"/>
      <c r="P8" s="247"/>
      <c r="Q8" s="248"/>
      <c r="R8" s="475"/>
      <c r="S8" s="247"/>
      <c r="T8" s="256"/>
      <c r="U8" s="257"/>
      <c r="V8" s="258"/>
      <c r="W8" s="270"/>
      <c r="X8" s="257"/>
      <c r="Y8" s="274"/>
      <c r="Z8" s="265"/>
      <c r="AA8" s="264"/>
      <c r="AB8" s="275"/>
      <c r="AC8" s="265"/>
      <c r="AD8" s="352"/>
      <c r="AE8" s="353"/>
      <c r="AF8" s="354"/>
      <c r="AG8" s="355"/>
      <c r="AH8" s="370"/>
      <c r="AI8" s="342"/>
      <c r="AJ8" s="343"/>
      <c r="AK8" s="344"/>
      <c r="AL8" s="345"/>
      <c r="AM8" s="364"/>
      <c r="AN8" s="332"/>
      <c r="AO8" s="333"/>
      <c r="AP8" s="334"/>
      <c r="AQ8" s="335"/>
      <c r="AR8" s="379"/>
      <c r="AS8" s="172"/>
      <c r="AT8" s="173"/>
      <c r="AU8" s="174"/>
      <c r="AV8" s="175"/>
      <c r="AW8" s="183"/>
      <c r="AX8" s="393"/>
      <c r="AY8" s="394"/>
      <c r="AZ8" s="395"/>
      <c r="BA8" s="403"/>
      <c r="BB8" s="394"/>
      <c r="BC8" s="383"/>
      <c r="BD8" s="384"/>
      <c r="BE8" s="385"/>
      <c r="BF8" s="407"/>
      <c r="BG8" s="384"/>
      <c r="BH8" s="587"/>
      <c r="BI8" s="573"/>
      <c r="BJ8" s="576"/>
      <c r="BK8" s="583"/>
      <c r="BL8" s="573"/>
      <c r="BM8" s="448"/>
      <c r="BN8" s="449"/>
      <c r="BO8" s="450"/>
      <c r="BP8" s="457"/>
      <c r="BQ8" s="449"/>
      <c r="BR8" s="525"/>
      <c r="BS8" s="526"/>
      <c r="BT8" s="527"/>
      <c r="BU8" s="534"/>
      <c r="BV8" s="529"/>
    </row>
    <row r="9" spans="1:74" ht="14.45" customHeight="1" x14ac:dyDescent="0.2">
      <c r="A9" s="6" t="s">
        <v>60</v>
      </c>
      <c r="B9" s="59"/>
      <c r="C9" s="60"/>
      <c r="D9" s="58"/>
      <c r="E9" s="192"/>
      <c r="F9" s="193"/>
      <c r="G9" s="190"/>
      <c r="H9" s="194"/>
      <c r="I9" s="189"/>
      <c r="J9" s="203"/>
      <c r="K9" s="204"/>
      <c r="L9" s="200"/>
      <c r="M9" s="205"/>
      <c r="N9" s="202"/>
      <c r="O9" s="251"/>
      <c r="P9" s="252"/>
      <c r="Q9" s="248"/>
      <c r="R9" s="476"/>
      <c r="S9" s="247"/>
      <c r="T9" s="261"/>
      <c r="U9" s="262"/>
      <c r="V9" s="258"/>
      <c r="W9" s="271"/>
      <c r="X9" s="257"/>
      <c r="Y9" s="276"/>
      <c r="Z9" s="267"/>
      <c r="AA9" s="264"/>
      <c r="AB9" s="277"/>
      <c r="AC9" s="265"/>
      <c r="AD9" s="356"/>
      <c r="AE9" s="357"/>
      <c r="AF9" s="354"/>
      <c r="AG9" s="358"/>
      <c r="AH9" s="370"/>
      <c r="AI9" s="346"/>
      <c r="AJ9" s="347"/>
      <c r="AK9" s="344"/>
      <c r="AL9" s="348"/>
      <c r="AM9" s="364"/>
      <c r="AN9" s="336"/>
      <c r="AO9" s="337"/>
      <c r="AP9" s="334"/>
      <c r="AQ9" s="338"/>
      <c r="AR9" s="379"/>
      <c r="AS9" s="176"/>
      <c r="AT9" s="177"/>
      <c r="AU9" s="174"/>
      <c r="AV9" s="178"/>
      <c r="AW9" s="183"/>
      <c r="AX9" s="398"/>
      <c r="AY9" s="399"/>
      <c r="AZ9" s="395"/>
      <c r="BA9" s="404"/>
      <c r="BB9" s="394"/>
      <c r="BC9" s="388"/>
      <c r="BD9" s="389"/>
      <c r="BE9" s="385"/>
      <c r="BF9" s="408"/>
      <c r="BG9" s="384"/>
      <c r="BH9" s="589"/>
      <c r="BI9" s="574"/>
      <c r="BJ9" s="576"/>
      <c r="BK9" s="593"/>
      <c r="BL9" s="573"/>
      <c r="BM9" s="453"/>
      <c r="BN9" s="454"/>
      <c r="BO9" s="450"/>
      <c r="BP9" s="458"/>
      <c r="BQ9" s="449"/>
      <c r="BR9" s="530"/>
      <c r="BS9" s="531"/>
      <c r="BT9" s="527"/>
      <c r="BU9" s="535"/>
      <c r="BV9" s="529"/>
    </row>
    <row r="10" spans="1:74" ht="14.45" customHeight="1" x14ac:dyDescent="0.2">
      <c r="A10" s="4" t="s">
        <v>61</v>
      </c>
      <c r="B10" s="57"/>
      <c r="C10" s="138">
        <v>657.04899999999998</v>
      </c>
      <c r="D10" s="58">
        <v>3.4801508482566114E-2</v>
      </c>
      <c r="E10" s="188">
        <v>656.452</v>
      </c>
      <c r="F10" s="189">
        <f>E10/$B$8</f>
        <v>3.476988755237051E-2</v>
      </c>
      <c r="G10" s="190">
        <f>E10-C10</f>
        <v>-0.59699999999997999</v>
      </c>
      <c r="H10" s="191">
        <f>ROUND((F10-D10)*100,2)</f>
        <v>0</v>
      </c>
      <c r="I10" s="189">
        <f>(E10-C10)/C10</f>
        <v>-9.0860803379957966E-4</v>
      </c>
      <c r="J10" s="198">
        <v>657.04899999999998</v>
      </c>
      <c r="K10" s="199">
        <f>J10/$B$8</f>
        <v>3.4801508482566114E-2</v>
      </c>
      <c r="L10" s="200">
        <f>J10-C10</f>
        <v>0</v>
      </c>
      <c r="M10" s="201">
        <f>ROUND((K10-D10)*100,2)</f>
        <v>0</v>
      </c>
      <c r="N10" s="202">
        <f>(J10-C10)/C10</f>
        <v>0</v>
      </c>
      <c r="O10" s="246">
        <v>655.42399999999998</v>
      </c>
      <c r="P10" s="247">
        <f>O10/$B$8</f>
        <v>3.4715438111430671E-2</v>
      </c>
      <c r="Q10" s="248">
        <f>O10-$C10</f>
        <v>-1.625</v>
      </c>
      <c r="R10" s="249">
        <f>ROUND((P10-$D10)*100,2)</f>
        <v>-0.01</v>
      </c>
      <c r="S10" s="247">
        <f>(O10-C10)/C10</f>
        <v>-2.4731793214813509E-3</v>
      </c>
      <c r="T10" s="256">
        <v>612.96100000000001</v>
      </c>
      <c r="U10" s="257">
        <f>T10/$B$8</f>
        <v>3.24663266224927E-2</v>
      </c>
      <c r="V10" s="258">
        <f>T10-C10</f>
        <v>-44.087999999999965</v>
      </c>
      <c r="W10" s="259">
        <f>ROUND((U10-D10)*100,2)</f>
        <v>-0.23</v>
      </c>
      <c r="X10" s="257">
        <f>(T10-C10)/C10</f>
        <v>-6.7100018415673673E-2</v>
      </c>
      <c r="Y10" s="274">
        <v>567.95000000000005</v>
      </c>
      <c r="Z10" s="265">
        <f>Y10/$B$8</f>
        <v>3.0082256791614363E-2</v>
      </c>
      <c r="AA10" s="264">
        <f>Y10-C10</f>
        <v>-89.098999999999933</v>
      </c>
      <c r="AB10" s="266">
        <f>ROUND((Z10-D10)*100,2)</f>
        <v>-0.47</v>
      </c>
      <c r="AC10" s="265">
        <f>(Y10-C10)/C10</f>
        <v>-0.13560480268594874</v>
      </c>
      <c r="AD10" s="352">
        <v>543.14300000000003</v>
      </c>
      <c r="AE10" s="353">
        <f>AD10/$B$8</f>
        <v>2.8768319747456288E-2</v>
      </c>
      <c r="AF10" s="354">
        <f>AD10-C10</f>
        <v>-113.90599999999995</v>
      </c>
      <c r="AG10" s="359">
        <f>ROUND((AE10-D10)*100,2)</f>
        <v>-0.6</v>
      </c>
      <c r="AH10" s="370">
        <f>(AD10-C10)/C10</f>
        <v>-0.17335997771855668</v>
      </c>
      <c r="AI10" s="342">
        <v>465.12400000000002</v>
      </c>
      <c r="AJ10" s="343">
        <f>AI10/$B$8</f>
        <v>2.4635935571692646E-2</v>
      </c>
      <c r="AK10" s="344">
        <f>AI10-C10</f>
        <v>-191.92499999999995</v>
      </c>
      <c r="AL10" s="349">
        <f>ROUND((AJ10-D10)*100,2)</f>
        <v>-1.02</v>
      </c>
      <c r="AM10" s="364">
        <f>(AI10-C10)/C10</f>
        <v>-0.29210150232326654</v>
      </c>
      <c r="AN10" s="332">
        <v>412.84800000000001</v>
      </c>
      <c r="AO10" s="333">
        <f>AN10/$B$8</f>
        <v>2.1867064973861091E-2</v>
      </c>
      <c r="AP10" s="334">
        <f>AN10-C10</f>
        <v>-244.20099999999996</v>
      </c>
      <c r="AQ10" s="339">
        <f>ROUND((AO10-D10)*100,2)</f>
        <v>-1.29</v>
      </c>
      <c r="AR10" s="379">
        <f>(AN10-C10)/C10</f>
        <v>-0.37166330060619523</v>
      </c>
      <c r="AS10" s="172">
        <v>368.80399999999997</v>
      </c>
      <c r="AT10" s="173">
        <f>AS10/$B$8</f>
        <v>1.9534213634606112E-2</v>
      </c>
      <c r="AU10" s="174">
        <f>AS10-C10</f>
        <v>-288.245</v>
      </c>
      <c r="AV10" s="179">
        <f>ROUND((AT10-D10)*100,2)</f>
        <v>-1.53</v>
      </c>
      <c r="AW10" s="183">
        <f>(AS10-C10)/C10</f>
        <v>-0.43869635293562581</v>
      </c>
      <c r="AX10" s="393">
        <v>607.91999999999996</v>
      </c>
      <c r="AY10" s="394">
        <f>AX10/$B$8</f>
        <v>3.2199323089635003E-2</v>
      </c>
      <c r="AZ10" s="395">
        <f>AX10-C10</f>
        <v>-49.129000000000019</v>
      </c>
      <c r="BA10" s="396">
        <f>ROUND((AY10-D10)*100,2)</f>
        <v>-0.26</v>
      </c>
      <c r="BB10" s="394">
        <f>(AX10-C10)/C10</f>
        <v>-7.4772201160035273E-2</v>
      </c>
      <c r="BC10" s="383">
        <v>495.42700000000002</v>
      </c>
      <c r="BD10" s="384">
        <f>BC10/$B$8</f>
        <v>2.6240975852626337E-2</v>
      </c>
      <c r="BE10" s="385">
        <f>BC10-C10</f>
        <v>-161.62199999999996</v>
      </c>
      <c r="BF10" s="386">
        <f>ROUND((BD10-D10)*100,2)</f>
        <v>-0.86</v>
      </c>
      <c r="BG10" s="384">
        <f>(BC10-C10)/C10</f>
        <v>-0.24598165433628233</v>
      </c>
      <c r="BH10" s="587">
        <v>422.31200000000001</v>
      </c>
      <c r="BI10" s="573">
        <f>BH10/$B$8</f>
        <v>2.2368338815353894E-2</v>
      </c>
      <c r="BJ10" s="576">
        <f>BH10-C10</f>
        <v>-234.73699999999997</v>
      </c>
      <c r="BK10" s="588">
        <f>ROUND((BI10-D10)*100,2)</f>
        <v>-1.24</v>
      </c>
      <c r="BL10" s="573">
        <f>(BH10-C10)/C10</f>
        <v>-0.35725950423788783</v>
      </c>
      <c r="BM10" s="448">
        <v>414.28199999999998</v>
      </c>
      <c r="BN10" s="449">
        <f>BM10/$B$8</f>
        <v>2.1943018765989225E-2</v>
      </c>
      <c r="BO10" s="450">
        <f>BM10-C10</f>
        <v>-242.767</v>
      </c>
      <c r="BP10" s="451">
        <f>ROUND((BN10-D10)*100,2)</f>
        <v>-1.29</v>
      </c>
      <c r="BQ10" s="449">
        <f>(BM10-C10)/C10</f>
        <v>-0.36948081497726959</v>
      </c>
      <c r="BR10" s="525">
        <v>337.17099999999999</v>
      </c>
      <c r="BS10" s="526">
        <f>BR10/$B$8</f>
        <v>1.7858728065296953E-2</v>
      </c>
      <c r="BT10" s="527">
        <f>BR10-C10</f>
        <v>-319.87799999999999</v>
      </c>
      <c r="BU10" s="528">
        <f>ROUND((BS10-D10)*100,2)</f>
        <v>-1.69</v>
      </c>
      <c r="BV10" s="529">
        <f>(BR10-C10)/C10</f>
        <v>-0.4868404030749609</v>
      </c>
    </row>
    <row r="11" spans="1:74" ht="14.45" customHeight="1" x14ac:dyDescent="0.2">
      <c r="A11" s="4" t="s">
        <v>62</v>
      </c>
      <c r="B11" s="57"/>
      <c r="C11" s="138">
        <v>2483.61</v>
      </c>
      <c r="D11" s="58">
        <v>0.13154783658811753</v>
      </c>
      <c r="E11" s="188">
        <v>2483.6</v>
      </c>
      <c r="F11" s="189">
        <f t="shared" ref="F11" si="0">E11/$B$8</f>
        <v>0.13154730692429514</v>
      </c>
      <c r="G11" s="190">
        <f t="shared" ref="G11:G46" si="1">E11-C11</f>
        <v>-1.0000000000218279E-2</v>
      </c>
      <c r="H11" s="191">
        <f t="shared" ref="H11:H13" si="2">ROUND((F11-D11)*100,2)</f>
        <v>0</v>
      </c>
      <c r="I11" s="189">
        <f t="shared" ref="I11:I13" si="3">(E11-C11)/C11</f>
        <v>-4.0263970592074753E-6</v>
      </c>
      <c r="J11" s="198">
        <v>2483.61</v>
      </c>
      <c r="K11" s="199">
        <f t="shared" ref="K11:K13" si="4">J11/$B$8</f>
        <v>0.13154783658811753</v>
      </c>
      <c r="L11" s="200">
        <f t="shared" ref="L11:L46" si="5">J11-C11</f>
        <v>0</v>
      </c>
      <c r="M11" s="201">
        <f t="shared" ref="M11:M46" si="6">ROUND((K11-D11)*100,2)</f>
        <v>0</v>
      </c>
      <c r="N11" s="202">
        <f t="shared" ref="N11:N46" si="7">(J11-C11)/C11</f>
        <v>0</v>
      </c>
      <c r="O11" s="246">
        <v>2457.2600000000002</v>
      </c>
      <c r="P11" s="247">
        <f t="shared" ref="P11:P13" si="8">O11/$B$8</f>
        <v>0.13015217241616747</v>
      </c>
      <c r="Q11" s="248">
        <f t="shared" ref="Q11:Q46" si="9">O11-$C11</f>
        <v>-26.349999999999909</v>
      </c>
      <c r="R11" s="249">
        <f t="shared" ref="R11:R46" si="10">ROUND((P11-$D11)*100,2)</f>
        <v>-0.14000000000000001</v>
      </c>
      <c r="S11" s="247">
        <f t="shared" ref="S11:S46" si="11">(O11-C11)/C11</f>
        <v>-1.0609556250780076E-2</v>
      </c>
      <c r="T11" s="256">
        <v>2390.64</v>
      </c>
      <c r="U11" s="257">
        <f t="shared" ref="U11:U13" si="12">T11/$B$8</f>
        <v>0.12662355203152559</v>
      </c>
      <c r="V11" s="258">
        <f t="shared" ref="V11:V46" si="13">T11-C11</f>
        <v>-92.970000000000255</v>
      </c>
      <c r="W11" s="259">
        <f t="shared" ref="W11:W46" si="14">ROUND((U11-D11)*100,2)</f>
        <v>-0.49</v>
      </c>
      <c r="X11" s="257">
        <f t="shared" ref="X11:X46" si="15">(T11-C11)/C11</f>
        <v>-3.7433413458634913E-2</v>
      </c>
      <c r="Y11" s="274">
        <v>2282.06</v>
      </c>
      <c r="Z11" s="265">
        <f t="shared" ref="Z11:Z13" si="16">Y11/$B$8</f>
        <v>0.12087246224821105</v>
      </c>
      <c r="AA11" s="264">
        <f t="shared" ref="AA11:AA46" si="17">Y11-C11</f>
        <v>-201.55000000000018</v>
      </c>
      <c r="AB11" s="266">
        <f t="shared" ref="AB11:AB46" si="18">ROUND((Z11-D11)*100,2)</f>
        <v>-1.07</v>
      </c>
      <c r="AC11" s="265">
        <f t="shared" ref="AC11:AC46" si="19">(Y11-C11)/C11</f>
        <v>-8.115203272655537E-2</v>
      </c>
      <c r="AD11" s="352">
        <v>2321.08</v>
      </c>
      <c r="AE11" s="353">
        <f t="shared" ref="AE11:AE13" si="20">AD11/$B$8</f>
        <v>0.12293921048310635</v>
      </c>
      <c r="AF11" s="354">
        <f t="shared" ref="AF11:AF46" si="21">AD11-C11</f>
        <v>-162.5300000000002</v>
      </c>
      <c r="AG11" s="359">
        <f t="shared" ref="AG11:AG46" si="22">ROUND((AE11-D11)*100,2)</f>
        <v>-0.86</v>
      </c>
      <c r="AH11" s="370">
        <f t="shared" ref="AH11:AH46" si="23">(AD11-C11)/C11</f>
        <v>-6.5441031401870742E-2</v>
      </c>
      <c r="AI11" s="342">
        <v>2101.7600000000002</v>
      </c>
      <c r="AJ11" s="343">
        <f t="shared" ref="AJ11:AJ13" si="24">AI11/$B$8</f>
        <v>0.11132262353084497</v>
      </c>
      <c r="AK11" s="344">
        <f t="shared" ref="AK11:AK46" si="25">AI11-C11</f>
        <v>-381.84999999999991</v>
      </c>
      <c r="AL11" s="349">
        <f t="shared" ref="AL11:AL46" si="26">ROUND((AJ11-D11)*100,2)</f>
        <v>-2.02</v>
      </c>
      <c r="AM11" s="364">
        <f t="shared" ref="AM11:AM46" si="27">(AI11-C11)/C11</f>
        <v>-0.15374797170248142</v>
      </c>
      <c r="AN11" s="332">
        <v>1861.47</v>
      </c>
      <c r="AO11" s="333">
        <f t="shared" ref="AO11:AO13" si="28">AN11/$B$8</f>
        <v>9.8595331543069611E-2</v>
      </c>
      <c r="AP11" s="334">
        <f t="shared" ref="AP11:AP46" si="29">AN11-C11</f>
        <v>-622.1400000000001</v>
      </c>
      <c r="AQ11" s="339">
        <f t="shared" ref="AQ11:AQ46" si="30">ROUND((AO11-D11)*100,2)</f>
        <v>-3.3</v>
      </c>
      <c r="AR11" s="379">
        <f t="shared" ref="AR11:AR46" si="31">(AN11-C11)/C11</f>
        <v>-0.25049826663606606</v>
      </c>
      <c r="AS11" s="172">
        <v>1586.53</v>
      </c>
      <c r="AT11" s="173">
        <f t="shared" ref="AT11:AT13" si="32">AS11/$B$8</f>
        <v>8.403275441077547E-2</v>
      </c>
      <c r="AU11" s="174">
        <f t="shared" ref="AU11:AU46" si="33">AS11-C11</f>
        <v>-897.08000000000015</v>
      </c>
      <c r="AV11" s="179">
        <f t="shared" ref="AV11:AV46" si="34">ROUND((AT11-D11)*100,2)</f>
        <v>-4.75</v>
      </c>
      <c r="AW11" s="183">
        <f t="shared" ref="AW11:AW46" si="35">(AS11-C11)/C11</f>
        <v>-0.36120002737950002</v>
      </c>
      <c r="AX11" s="393">
        <v>2419.4</v>
      </c>
      <c r="AY11" s="394">
        <f t="shared" ref="AY11:AY13" si="36">AX11/$B$8</f>
        <v>0.12814686518466728</v>
      </c>
      <c r="AZ11" s="395">
        <f t="shared" ref="AZ11:AZ46" si="37">AX11-C11</f>
        <v>-64.210000000000036</v>
      </c>
      <c r="BA11" s="396">
        <f t="shared" ref="BA11:BA46" si="38">ROUND((AY11-D11)*100,2)</f>
        <v>-0.34</v>
      </c>
      <c r="BB11" s="394">
        <f t="shared" ref="BB11:BB46" si="39">(AX11-C11)/C11</f>
        <v>-2.5853495516606886E-2</v>
      </c>
      <c r="BC11" s="383">
        <v>2180.64</v>
      </c>
      <c r="BD11" s="384">
        <f t="shared" ref="BD11:BD13" si="40">BC11/$B$8</f>
        <v>0.11550061176171482</v>
      </c>
      <c r="BE11" s="385">
        <f t="shared" ref="BE11:BE46" si="41">BC11-C11</f>
        <v>-302.97000000000025</v>
      </c>
      <c r="BF11" s="386">
        <f t="shared" ref="BF11:BF46" si="42">ROUND((BD11-D11)*100,2)</f>
        <v>-1.6</v>
      </c>
      <c r="BG11" s="384">
        <f t="shared" ref="BG11:BG46" si="43">(BC11-C11)/C11</f>
        <v>-0.12198775170014625</v>
      </c>
      <c r="BH11" s="587">
        <v>1922.53</v>
      </c>
      <c r="BI11" s="573">
        <f t="shared" ref="BI11:BI13" si="44">BH11/$B$8</f>
        <v>0.10182945884247267</v>
      </c>
      <c r="BJ11" s="576">
        <f t="shared" ref="BJ11:BJ46" si="45">BH11-C11</f>
        <v>-561.08000000000015</v>
      </c>
      <c r="BK11" s="588">
        <f t="shared" ref="BK11:BK46" si="46">ROUND((BI11-D11)*100,2)</f>
        <v>-2.97</v>
      </c>
      <c r="BL11" s="573">
        <f t="shared" ref="BL11:BL46" si="47">(BH11-C11)/C11</f>
        <v>-0.2259130861930819</v>
      </c>
      <c r="BM11" s="448">
        <v>1844.69</v>
      </c>
      <c r="BN11" s="449">
        <f t="shared" ref="BN11:BN13" si="48">BM11/$B$8</f>
        <v>9.7706555649129487E-2</v>
      </c>
      <c r="BO11" s="450">
        <f t="shared" ref="BO11:BO46" si="49">BM11-C11</f>
        <v>-638.92000000000007</v>
      </c>
      <c r="BP11" s="451">
        <f t="shared" ref="BP11:BP46" si="50">ROUND((BN11-D11)*100,2)</f>
        <v>-3.38</v>
      </c>
      <c r="BQ11" s="449">
        <f t="shared" ref="BQ11:BQ46" si="51">(BM11-C11)/C11</f>
        <v>-0.25725456090126875</v>
      </c>
      <c r="BR11" s="525">
        <v>1415.5</v>
      </c>
      <c r="BS11" s="526">
        <f t="shared" ref="BS11:BS13" si="52">BR11/$B$8</f>
        <v>7.4973914056748178E-2</v>
      </c>
      <c r="BT11" s="527">
        <f t="shared" ref="BT11:BT46" si="53">BR11-C11</f>
        <v>-1068.1100000000001</v>
      </c>
      <c r="BU11" s="528">
        <f t="shared" ref="BU11:BU46" si="54">ROUND((BS11-D11)*100,2)</f>
        <v>-5.66</v>
      </c>
      <c r="BV11" s="529">
        <f t="shared" ref="BV11:BV46" si="55">(BR11-C11)/C11</f>
        <v>-0.43006349628162233</v>
      </c>
    </row>
    <row r="12" spans="1:74" ht="14.45" customHeight="1" x14ac:dyDescent="0.2">
      <c r="A12" s="4" t="s">
        <v>63</v>
      </c>
      <c r="B12" s="57"/>
      <c r="C12" s="138">
        <v>5782.33</v>
      </c>
      <c r="D12" s="58">
        <v>0.30626910100159427</v>
      </c>
      <c r="E12" s="188">
        <v>5782.09</v>
      </c>
      <c r="F12" s="189">
        <f t="shared" ref="F12" si="56">E12/$B$8</f>
        <v>0.30625638906985736</v>
      </c>
      <c r="G12" s="190">
        <f t="shared" si="1"/>
        <v>-0.23999999999978172</v>
      </c>
      <c r="H12" s="191">
        <f t="shared" si="2"/>
        <v>0</v>
      </c>
      <c r="I12" s="189">
        <f t="shared" si="3"/>
        <v>-4.1505759788836288E-5</v>
      </c>
      <c r="J12" s="198">
        <v>5782.33</v>
      </c>
      <c r="K12" s="199">
        <f t="shared" si="4"/>
        <v>0.30626910100159427</v>
      </c>
      <c r="L12" s="200">
        <f t="shared" si="5"/>
        <v>0</v>
      </c>
      <c r="M12" s="201">
        <f t="shared" si="6"/>
        <v>0</v>
      </c>
      <c r="N12" s="202">
        <f t="shared" si="7"/>
        <v>0</v>
      </c>
      <c r="O12" s="246">
        <v>5773.64</v>
      </c>
      <c r="P12" s="247">
        <f t="shared" si="8"/>
        <v>0.30580882313995306</v>
      </c>
      <c r="Q12" s="248">
        <f t="shared" si="9"/>
        <v>-8.6899999999995998</v>
      </c>
      <c r="R12" s="249">
        <f t="shared" si="10"/>
        <v>-0.05</v>
      </c>
      <c r="S12" s="247">
        <f t="shared" si="11"/>
        <v>-1.5028543856887449E-3</v>
      </c>
      <c r="T12" s="256">
        <v>5740.91</v>
      </c>
      <c r="U12" s="257">
        <f t="shared" si="12"/>
        <v>0.30407523344932968</v>
      </c>
      <c r="V12" s="258">
        <f t="shared" si="13"/>
        <v>-41.420000000000073</v>
      </c>
      <c r="W12" s="259">
        <f t="shared" si="14"/>
        <v>-0.22</v>
      </c>
      <c r="X12" s="257">
        <f>(T12-C12)/C12</f>
        <v>-7.1632023768965231E-3</v>
      </c>
      <c r="Y12" s="274">
        <v>5696.77</v>
      </c>
      <c r="Z12" s="265">
        <f t="shared" si="16"/>
        <v>0.30173729733737997</v>
      </c>
      <c r="AA12" s="264">
        <f t="shared" si="17"/>
        <v>-85.559999999999491</v>
      </c>
      <c r="AB12" s="266">
        <f t="shared" si="18"/>
        <v>-0.45</v>
      </c>
      <c r="AC12" s="265">
        <f t="shared" si="19"/>
        <v>-1.4796803364733506E-2</v>
      </c>
      <c r="AD12" s="352">
        <v>5689.55</v>
      </c>
      <c r="AE12" s="353">
        <f t="shared" si="20"/>
        <v>0.30135488005762739</v>
      </c>
      <c r="AF12" s="354">
        <f t="shared" si="21"/>
        <v>-92.779999999999745</v>
      </c>
      <c r="AG12" s="359">
        <f t="shared" si="22"/>
        <v>-0.49</v>
      </c>
      <c r="AH12" s="370">
        <f t="shared" si="23"/>
        <v>-1.6045434971715511E-2</v>
      </c>
      <c r="AI12" s="342">
        <v>5559.84</v>
      </c>
      <c r="AJ12" s="343">
        <f t="shared" si="24"/>
        <v>0.29448461061764097</v>
      </c>
      <c r="AK12" s="344">
        <f t="shared" si="25"/>
        <v>-222.48999999999978</v>
      </c>
      <c r="AL12" s="349">
        <f t="shared" si="26"/>
        <v>-1.18</v>
      </c>
      <c r="AM12" s="364">
        <f t="shared" si="27"/>
        <v>-3.8477568730944066E-2</v>
      </c>
      <c r="AN12" s="332">
        <v>5358.45</v>
      </c>
      <c r="AO12" s="333">
        <f t="shared" si="28"/>
        <v>0.28381771089889246</v>
      </c>
      <c r="AP12" s="334">
        <f t="shared" si="29"/>
        <v>-423.88000000000011</v>
      </c>
      <c r="AQ12" s="339">
        <f t="shared" si="30"/>
        <v>-2.25</v>
      </c>
      <c r="AR12" s="379">
        <f t="shared" si="31"/>
        <v>-7.330608941378304E-2</v>
      </c>
      <c r="AS12" s="172">
        <v>4931.6000000000004</v>
      </c>
      <c r="AT12" s="173">
        <f t="shared" si="32"/>
        <v>0.2612090106409462</v>
      </c>
      <c r="AU12" s="174">
        <f t="shared" si="33"/>
        <v>-850.72999999999956</v>
      </c>
      <c r="AV12" s="179">
        <f t="shared" si="34"/>
        <v>-4.51</v>
      </c>
      <c r="AW12" s="183">
        <f t="shared" si="35"/>
        <v>-0.1471258126049533</v>
      </c>
      <c r="AX12" s="393">
        <v>5749.38</v>
      </c>
      <c r="AY12" s="394">
        <f t="shared" si="36"/>
        <v>0.3045238587068787</v>
      </c>
      <c r="AZ12" s="395">
        <f t="shared" si="37"/>
        <v>-32.949999999999818</v>
      </c>
      <c r="BA12" s="396">
        <f t="shared" si="38"/>
        <v>-0.17</v>
      </c>
      <c r="BB12" s="394">
        <f t="shared" si="39"/>
        <v>-5.6983949376808E-3</v>
      </c>
      <c r="BC12" s="383">
        <v>5635.62</v>
      </c>
      <c r="BD12" s="384">
        <f t="shared" si="40"/>
        <v>0.2984984030635755</v>
      </c>
      <c r="BE12" s="385">
        <f t="shared" si="41"/>
        <v>-146.71000000000004</v>
      </c>
      <c r="BF12" s="386">
        <f t="shared" si="42"/>
        <v>-0.78</v>
      </c>
      <c r="BG12" s="384">
        <f t="shared" si="43"/>
        <v>-2.5372125077607131E-2</v>
      </c>
      <c r="BH12" s="587">
        <v>5479.65</v>
      </c>
      <c r="BI12" s="573">
        <f t="shared" si="44"/>
        <v>0.29023723642604032</v>
      </c>
      <c r="BJ12" s="576">
        <f t="shared" si="45"/>
        <v>-302.68000000000029</v>
      </c>
      <c r="BK12" s="588">
        <f t="shared" si="46"/>
        <v>-1.6</v>
      </c>
      <c r="BL12" s="573">
        <f t="shared" si="47"/>
        <v>-5.2345680720401688E-2</v>
      </c>
      <c r="BM12" s="448">
        <v>5415.97</v>
      </c>
      <c r="BN12" s="449">
        <f t="shared" si="48"/>
        <v>0.28686433720517585</v>
      </c>
      <c r="BO12" s="450">
        <f t="shared" si="49"/>
        <v>-366.35999999999967</v>
      </c>
      <c r="BP12" s="451">
        <f t="shared" si="50"/>
        <v>-1.94</v>
      </c>
      <c r="BQ12" s="449">
        <f t="shared" si="51"/>
        <v>-6.3358542317716163E-2</v>
      </c>
      <c r="BR12" s="525">
        <v>4882.78</v>
      </c>
      <c r="BS12" s="526">
        <f t="shared" si="52"/>
        <v>0.25862319186012633</v>
      </c>
      <c r="BT12" s="527">
        <f t="shared" si="53"/>
        <v>-899.55000000000018</v>
      </c>
      <c r="BU12" s="528">
        <f t="shared" si="54"/>
        <v>-4.76</v>
      </c>
      <c r="BV12" s="529">
        <f t="shared" si="55"/>
        <v>-0.15556877590867352</v>
      </c>
    </row>
    <row r="13" spans="1:74" ht="14.45" customHeight="1" x14ac:dyDescent="0.2">
      <c r="A13" s="4" t="s">
        <v>64</v>
      </c>
      <c r="B13" s="57"/>
      <c r="C13" s="138">
        <v>8250.7999999999993</v>
      </c>
      <c r="D13" s="58">
        <v>0.43701502656264063</v>
      </c>
      <c r="E13" s="188">
        <v>8250.7999999999993</v>
      </c>
      <c r="F13" s="189">
        <f t="shared" ref="F13" si="57">E13/$B$8</f>
        <v>0.43701502656264063</v>
      </c>
      <c r="G13" s="190">
        <f t="shared" si="1"/>
        <v>0</v>
      </c>
      <c r="H13" s="191">
        <f t="shared" si="2"/>
        <v>0</v>
      </c>
      <c r="I13" s="189">
        <f t="shared" si="3"/>
        <v>0</v>
      </c>
      <c r="J13" s="198">
        <v>8250.7999999999993</v>
      </c>
      <c r="K13" s="199">
        <f t="shared" si="4"/>
        <v>0.43701502656264063</v>
      </c>
      <c r="L13" s="200">
        <f t="shared" si="5"/>
        <v>0</v>
      </c>
      <c r="M13" s="201">
        <f t="shared" si="6"/>
        <v>0</v>
      </c>
      <c r="N13" s="202">
        <f t="shared" si="7"/>
        <v>0</v>
      </c>
      <c r="O13" s="246">
        <v>8249.7999999999993</v>
      </c>
      <c r="P13" s="247">
        <f t="shared" si="8"/>
        <v>0.4369620601804034</v>
      </c>
      <c r="Q13" s="248">
        <f t="shared" si="9"/>
        <v>-1</v>
      </c>
      <c r="R13" s="249">
        <f t="shared" si="10"/>
        <v>-0.01</v>
      </c>
      <c r="S13" s="247">
        <f t="shared" si="11"/>
        <v>-1.212003684491201E-4</v>
      </c>
      <c r="T13" s="256">
        <v>8237.25</v>
      </c>
      <c r="U13" s="257">
        <f t="shared" si="12"/>
        <v>0.43629733208332666</v>
      </c>
      <c r="V13" s="258">
        <f t="shared" si="13"/>
        <v>-13.549999999999272</v>
      </c>
      <c r="W13" s="259">
        <f t="shared" si="14"/>
        <v>-7.0000000000000007E-2</v>
      </c>
      <c r="X13" s="257">
        <f t="shared" si="15"/>
        <v>-1.642264992485489E-3</v>
      </c>
      <c r="Y13" s="274">
        <v>8227.48</v>
      </c>
      <c r="Z13" s="265">
        <f t="shared" si="16"/>
        <v>0.43577985052886925</v>
      </c>
      <c r="AA13" s="264">
        <f t="shared" si="17"/>
        <v>-23.319999999999709</v>
      </c>
      <c r="AB13" s="266">
        <f t="shared" si="18"/>
        <v>-0.12</v>
      </c>
      <c r="AC13" s="265">
        <f t="shared" si="19"/>
        <v>-2.8263925922334455E-3</v>
      </c>
      <c r="AD13" s="352">
        <v>8215.3700000000008</v>
      </c>
      <c r="AE13" s="353">
        <f t="shared" si="20"/>
        <v>0.4351384276399769</v>
      </c>
      <c r="AF13" s="354">
        <f t="shared" si="21"/>
        <v>-35.429999999998472</v>
      </c>
      <c r="AG13" s="359">
        <f t="shared" si="22"/>
        <v>-0.19</v>
      </c>
      <c r="AH13" s="370">
        <f t="shared" si="23"/>
        <v>-4.2941290541521401E-3</v>
      </c>
      <c r="AI13" s="342">
        <v>8174.21</v>
      </c>
      <c r="AJ13" s="343">
        <f t="shared" si="24"/>
        <v>0.43295833134709399</v>
      </c>
      <c r="AK13" s="344">
        <f t="shared" si="25"/>
        <v>-76.589999999999236</v>
      </c>
      <c r="AL13" s="349">
        <f t="shared" si="26"/>
        <v>-0.41</v>
      </c>
      <c r="AM13" s="364">
        <f t="shared" si="27"/>
        <v>-9.2827362195180164E-3</v>
      </c>
      <c r="AN13" s="332">
        <v>8112.24</v>
      </c>
      <c r="AO13" s="333">
        <f t="shared" si="28"/>
        <v>0.42967600463985506</v>
      </c>
      <c r="AP13" s="334">
        <f t="shared" si="29"/>
        <v>-138.55999999999949</v>
      </c>
      <c r="AQ13" s="339">
        <f t="shared" si="30"/>
        <v>-0.73</v>
      </c>
      <c r="AR13" s="379">
        <f t="shared" si="31"/>
        <v>-1.6793523052310019E-2</v>
      </c>
      <c r="AS13" s="172">
        <v>7909.22</v>
      </c>
      <c r="AT13" s="173">
        <f t="shared" si="32"/>
        <v>0.41892276971805992</v>
      </c>
      <c r="AU13" s="174">
        <f t="shared" si="33"/>
        <v>-341.57999999999902</v>
      </c>
      <c r="AV13" s="179">
        <f t="shared" si="34"/>
        <v>-1.81</v>
      </c>
      <c r="AW13" s="183">
        <f t="shared" si="35"/>
        <v>-4.139962185485032E-2</v>
      </c>
      <c r="AX13" s="393">
        <v>8236.32</v>
      </c>
      <c r="AY13" s="394">
        <f t="shared" si="36"/>
        <v>0.4362480733478461</v>
      </c>
      <c r="AZ13" s="395">
        <f t="shared" si="37"/>
        <v>-14.479999999999563</v>
      </c>
      <c r="BA13" s="396">
        <f t="shared" si="38"/>
        <v>-0.08</v>
      </c>
      <c r="BB13" s="394">
        <f t="shared" si="39"/>
        <v>-1.754981335143206E-3</v>
      </c>
      <c r="BC13" s="383">
        <v>8199.9500000000007</v>
      </c>
      <c r="BD13" s="384">
        <f t="shared" si="40"/>
        <v>0.43432168602587939</v>
      </c>
      <c r="BE13" s="385">
        <f t="shared" si="41"/>
        <v>-50.849999999998545</v>
      </c>
      <c r="BF13" s="386">
        <f t="shared" si="42"/>
        <v>-0.27</v>
      </c>
      <c r="BG13" s="384">
        <f t="shared" si="43"/>
        <v>-6.1630387356375804E-3</v>
      </c>
      <c r="BH13" s="587">
        <v>8149.41</v>
      </c>
      <c r="BI13" s="573">
        <f t="shared" si="44"/>
        <v>0.43164476506761157</v>
      </c>
      <c r="BJ13" s="576">
        <f t="shared" si="45"/>
        <v>-101.38999999999942</v>
      </c>
      <c r="BK13" s="588">
        <f t="shared" si="46"/>
        <v>-0.54</v>
      </c>
      <c r="BL13" s="573">
        <f t="shared" si="47"/>
        <v>-1.2288505357056216E-2</v>
      </c>
      <c r="BM13" s="448">
        <v>8136.57</v>
      </c>
      <c r="BN13" s="449">
        <f t="shared" si="48"/>
        <v>0.43096467671968597</v>
      </c>
      <c r="BO13" s="450">
        <f t="shared" si="49"/>
        <v>-114.22999999999956</v>
      </c>
      <c r="BP13" s="451">
        <f t="shared" si="50"/>
        <v>-0.61</v>
      </c>
      <c r="BQ13" s="449">
        <f t="shared" si="51"/>
        <v>-1.3844718087942935E-2</v>
      </c>
      <c r="BR13" s="525">
        <v>7959.37</v>
      </c>
      <c r="BS13" s="526">
        <f t="shared" si="52"/>
        <v>0.4215790337872552</v>
      </c>
      <c r="BT13" s="527">
        <f t="shared" si="53"/>
        <v>-291.42999999999938</v>
      </c>
      <c r="BU13" s="528">
        <f t="shared" si="54"/>
        <v>-1.54</v>
      </c>
      <c r="BV13" s="529">
        <f t="shared" si="55"/>
        <v>-3.5321423377126994E-2</v>
      </c>
    </row>
    <row r="14" spans="1:74" ht="14.45" customHeight="1" x14ac:dyDescent="0.2">
      <c r="A14" s="6" t="s">
        <v>65</v>
      </c>
      <c r="B14" s="59"/>
      <c r="C14" s="60"/>
      <c r="D14" s="58"/>
      <c r="E14" s="192"/>
      <c r="F14" s="189"/>
      <c r="G14" s="190"/>
      <c r="H14" s="194"/>
      <c r="I14" s="189"/>
      <c r="J14" s="203"/>
      <c r="K14" s="199"/>
      <c r="L14" s="200"/>
      <c r="M14" s="201"/>
      <c r="N14" s="202"/>
      <c r="O14" s="251"/>
      <c r="P14" s="247"/>
      <c r="Q14" s="248"/>
      <c r="R14" s="249"/>
      <c r="S14" s="247"/>
      <c r="T14" s="261"/>
      <c r="U14" s="257"/>
      <c r="V14" s="258"/>
      <c r="W14" s="259"/>
      <c r="X14" s="257"/>
      <c r="Y14" s="276"/>
      <c r="Z14" s="265"/>
      <c r="AA14" s="264"/>
      <c r="AB14" s="266"/>
      <c r="AC14" s="265"/>
      <c r="AD14" s="356"/>
      <c r="AE14" s="353"/>
      <c r="AF14" s="354"/>
      <c r="AG14" s="359"/>
      <c r="AH14" s="370"/>
      <c r="AI14" s="346"/>
      <c r="AJ14" s="343"/>
      <c r="AK14" s="344"/>
      <c r="AL14" s="349"/>
      <c r="AM14" s="364"/>
      <c r="AN14" s="336"/>
      <c r="AO14" s="333"/>
      <c r="AP14" s="334"/>
      <c r="AQ14" s="339"/>
      <c r="AR14" s="379"/>
      <c r="AS14" s="176"/>
      <c r="AT14" s="173"/>
      <c r="AU14" s="174"/>
      <c r="AV14" s="179"/>
      <c r="AW14" s="183"/>
      <c r="AX14" s="398"/>
      <c r="AY14" s="394"/>
      <c r="AZ14" s="395"/>
      <c r="BA14" s="396"/>
      <c r="BB14" s="394"/>
      <c r="BC14" s="388"/>
      <c r="BD14" s="384"/>
      <c r="BE14" s="385"/>
      <c r="BF14" s="386"/>
      <c r="BG14" s="384"/>
      <c r="BH14" s="589"/>
      <c r="BI14" s="573"/>
      <c r="BJ14" s="576"/>
      <c r="BK14" s="588"/>
      <c r="BL14" s="573"/>
      <c r="BM14" s="453"/>
      <c r="BN14" s="449"/>
      <c r="BO14" s="450"/>
      <c r="BP14" s="451"/>
      <c r="BQ14" s="449"/>
      <c r="BR14" s="530"/>
      <c r="BS14" s="526"/>
      <c r="BT14" s="527"/>
      <c r="BU14" s="528"/>
      <c r="BV14" s="529"/>
    </row>
    <row r="15" spans="1:74" ht="14.45" customHeight="1" x14ac:dyDescent="0.2">
      <c r="A15" s="4" t="s">
        <v>66</v>
      </c>
      <c r="B15" s="57">
        <v>3993.93</v>
      </c>
      <c r="C15" s="138"/>
      <c r="D15" s="58"/>
      <c r="E15" s="188"/>
      <c r="F15" s="189"/>
      <c r="G15" s="190"/>
      <c r="H15" s="208"/>
      <c r="I15" s="189"/>
      <c r="J15" s="198"/>
      <c r="K15" s="199"/>
      <c r="L15" s="200"/>
      <c r="M15" s="201"/>
      <c r="N15" s="202"/>
      <c r="O15" s="246"/>
      <c r="P15" s="247"/>
      <c r="Q15" s="248"/>
      <c r="R15" s="249"/>
      <c r="S15" s="247"/>
      <c r="T15" s="256"/>
      <c r="U15" s="257"/>
      <c r="V15" s="258"/>
      <c r="W15" s="259"/>
      <c r="X15" s="257"/>
      <c r="Y15" s="274"/>
      <c r="Z15" s="265"/>
      <c r="AA15" s="264"/>
      <c r="AB15" s="266"/>
      <c r="AC15" s="265"/>
      <c r="AD15" s="352"/>
      <c r="AE15" s="353"/>
      <c r="AF15" s="354"/>
      <c r="AG15" s="359"/>
      <c r="AH15" s="370"/>
      <c r="AI15" s="342"/>
      <c r="AJ15" s="343"/>
      <c r="AK15" s="344"/>
      <c r="AL15" s="349"/>
      <c r="AM15" s="364"/>
      <c r="AN15" s="332"/>
      <c r="AO15" s="333"/>
      <c r="AP15" s="334"/>
      <c r="AQ15" s="339"/>
      <c r="AR15" s="379"/>
      <c r="AS15" s="172"/>
      <c r="AT15" s="173"/>
      <c r="AU15" s="174"/>
      <c r="AV15" s="179"/>
      <c r="AW15" s="183"/>
      <c r="AX15" s="393"/>
      <c r="AY15" s="394"/>
      <c r="AZ15" s="395"/>
      <c r="BA15" s="396"/>
      <c r="BB15" s="394"/>
      <c r="BC15" s="383"/>
      <c r="BD15" s="384"/>
      <c r="BE15" s="385"/>
      <c r="BF15" s="386"/>
      <c r="BG15" s="384"/>
      <c r="BH15" s="587"/>
      <c r="BI15" s="573"/>
      <c r="BJ15" s="576"/>
      <c r="BK15" s="588"/>
      <c r="BL15" s="573"/>
      <c r="BM15" s="448"/>
      <c r="BN15" s="449"/>
      <c r="BO15" s="450"/>
      <c r="BP15" s="451"/>
      <c r="BQ15" s="449"/>
      <c r="BR15" s="525"/>
      <c r="BS15" s="526"/>
      <c r="BT15" s="527"/>
      <c r="BU15" s="528"/>
      <c r="BV15" s="529"/>
    </row>
    <row r="16" spans="1:74" ht="14.45" customHeight="1" x14ac:dyDescent="0.2">
      <c r="A16" s="7" t="s">
        <v>61</v>
      </c>
      <c r="B16" s="57"/>
      <c r="C16" s="138">
        <v>85.177999999999997</v>
      </c>
      <c r="D16" s="58">
        <v>2.1326863515384598E-2</v>
      </c>
      <c r="E16" s="188">
        <v>85.177999999999997</v>
      </c>
      <c r="F16" s="189">
        <f>E16/$B$15</f>
        <v>2.1326863515384598E-2</v>
      </c>
      <c r="G16" s="190">
        <f t="shared" si="1"/>
        <v>0</v>
      </c>
      <c r="H16" s="191">
        <f>ROUND((F16-D16)*100,2)</f>
        <v>0</v>
      </c>
      <c r="I16" s="189">
        <f t="shared" ref="I16:I19" si="58">(E16-C16)/C16</f>
        <v>0</v>
      </c>
      <c r="J16" s="198">
        <v>85.177999999999997</v>
      </c>
      <c r="K16" s="199">
        <f>J16/$B$15</f>
        <v>2.1326863515384598E-2</v>
      </c>
      <c r="L16" s="200">
        <f t="shared" si="5"/>
        <v>0</v>
      </c>
      <c r="M16" s="201">
        <f t="shared" si="6"/>
        <v>0</v>
      </c>
      <c r="N16" s="202">
        <f t="shared" si="7"/>
        <v>0</v>
      </c>
      <c r="O16" s="246">
        <v>84.933999999999997</v>
      </c>
      <c r="P16" s="247">
        <f>O16/$B$15</f>
        <v>2.1265770807199925E-2</v>
      </c>
      <c r="Q16" s="248">
        <f t="shared" si="9"/>
        <v>-0.24399999999999977</v>
      </c>
      <c r="R16" s="249">
        <f t="shared" si="10"/>
        <v>-0.01</v>
      </c>
      <c r="S16" s="247">
        <f t="shared" si="11"/>
        <v>-2.8645894479795227E-3</v>
      </c>
      <c r="T16" s="256">
        <v>74.566000000000003</v>
      </c>
      <c r="U16" s="257">
        <f>T16/$B$15</f>
        <v>1.8669831469254595E-2</v>
      </c>
      <c r="V16" s="258">
        <f t="shared" si="13"/>
        <v>-10.611999999999995</v>
      </c>
      <c r="W16" s="259">
        <f t="shared" si="14"/>
        <v>-0.27</v>
      </c>
      <c r="X16" s="257">
        <f t="shared" si="15"/>
        <v>-0.12458616074573241</v>
      </c>
      <c r="Y16" s="274">
        <v>64.962999999999994</v>
      </c>
      <c r="Z16" s="265">
        <f>Y16/$B$15</f>
        <v>1.6265432794265296E-2</v>
      </c>
      <c r="AA16" s="264">
        <f t="shared" si="17"/>
        <v>-20.215000000000003</v>
      </c>
      <c r="AB16" s="266">
        <f t="shared" si="18"/>
        <v>-0.51</v>
      </c>
      <c r="AC16" s="265">
        <f t="shared" si="19"/>
        <v>-0.23732653971682835</v>
      </c>
      <c r="AD16" s="352">
        <v>57.838000000000001</v>
      </c>
      <c r="AE16" s="353">
        <f>AD16/$B$15</f>
        <v>1.4481475639282612E-2</v>
      </c>
      <c r="AF16" s="354">
        <f t="shared" si="21"/>
        <v>-27.339999999999996</v>
      </c>
      <c r="AG16" s="359">
        <f t="shared" si="22"/>
        <v>-0.68</v>
      </c>
      <c r="AH16" s="370">
        <f t="shared" si="23"/>
        <v>-0.32097489962196807</v>
      </c>
      <c r="AI16" s="342">
        <v>40.869999999999997</v>
      </c>
      <c r="AJ16" s="343">
        <f>AI16/$B$15</f>
        <v>1.0233028620932264E-2</v>
      </c>
      <c r="AK16" s="344">
        <f t="shared" si="25"/>
        <v>-44.308</v>
      </c>
      <c r="AL16" s="349">
        <f t="shared" si="26"/>
        <v>-1.1100000000000001</v>
      </c>
      <c r="AM16" s="364">
        <f t="shared" si="27"/>
        <v>-0.52018126746342952</v>
      </c>
      <c r="AN16" s="332">
        <v>38.244999999999997</v>
      </c>
      <c r="AO16" s="333">
        <f>AN16/$B$15</f>
        <v>9.5757812480439068E-3</v>
      </c>
      <c r="AP16" s="334">
        <f t="shared" si="29"/>
        <v>-46.933</v>
      </c>
      <c r="AQ16" s="339">
        <f t="shared" si="30"/>
        <v>-1.18</v>
      </c>
      <c r="AR16" s="379">
        <f t="shared" si="31"/>
        <v>-0.5509990842705863</v>
      </c>
      <c r="AS16" s="172">
        <v>34.189</v>
      </c>
      <c r="AT16" s="173">
        <f>AS16/$B$15</f>
        <v>8.5602401644495531E-3</v>
      </c>
      <c r="AU16" s="174">
        <f t="shared" si="33"/>
        <v>-50.988999999999997</v>
      </c>
      <c r="AV16" s="179">
        <f t="shared" si="34"/>
        <v>-1.28</v>
      </c>
      <c r="AW16" s="183">
        <f t="shared" si="35"/>
        <v>-0.59861701378290166</v>
      </c>
      <c r="AX16" s="393">
        <v>77.769000000000005</v>
      </c>
      <c r="AY16" s="394">
        <f>AX16/$B$15</f>
        <v>1.9471798454154182E-2</v>
      </c>
      <c r="AZ16" s="395">
        <f t="shared" si="37"/>
        <v>-7.4089999999999918</v>
      </c>
      <c r="BA16" s="396">
        <f t="shared" si="38"/>
        <v>-0.19</v>
      </c>
      <c r="BB16" s="394">
        <f t="shared" si="39"/>
        <v>-8.6982554180656882E-2</v>
      </c>
      <c r="BC16" s="383">
        <v>51.194000000000003</v>
      </c>
      <c r="BD16" s="384">
        <f>BC16/$B$15</f>
        <v>1.2817951241008232E-2</v>
      </c>
      <c r="BE16" s="385">
        <f t="shared" si="41"/>
        <v>-33.983999999999995</v>
      </c>
      <c r="BF16" s="386">
        <f t="shared" si="42"/>
        <v>-0.85</v>
      </c>
      <c r="BG16" s="384">
        <f t="shared" si="43"/>
        <v>-0.39897626147596793</v>
      </c>
      <c r="BH16" s="587">
        <v>34.036000000000001</v>
      </c>
      <c r="BI16" s="573">
        <f>BH16/$B$15</f>
        <v>8.5219320318583452E-3</v>
      </c>
      <c r="BJ16" s="576">
        <f t="shared" si="45"/>
        <v>-51.141999999999996</v>
      </c>
      <c r="BK16" s="588">
        <f t="shared" si="46"/>
        <v>-1.28</v>
      </c>
      <c r="BL16" s="573">
        <f t="shared" si="47"/>
        <v>-0.60041325224823305</v>
      </c>
      <c r="BM16" s="448">
        <v>31.904</v>
      </c>
      <c r="BN16" s="449">
        <f>BM16/$B$15</f>
        <v>7.9881219750972104E-3</v>
      </c>
      <c r="BO16" s="450">
        <f t="shared" si="49"/>
        <v>-53.274000000000001</v>
      </c>
      <c r="BP16" s="451">
        <f t="shared" si="50"/>
        <v>-1.33</v>
      </c>
      <c r="BQ16" s="449">
        <f t="shared" si="51"/>
        <v>-0.62544318955598865</v>
      </c>
      <c r="BR16" s="525">
        <v>19.843</v>
      </c>
      <c r="BS16" s="526">
        <f>BR16/$B$15</f>
        <v>4.9682893791328344E-3</v>
      </c>
      <c r="BT16" s="527">
        <f t="shared" si="53"/>
        <v>-65.334999999999994</v>
      </c>
      <c r="BU16" s="528">
        <f t="shared" si="54"/>
        <v>-1.64</v>
      </c>
      <c r="BV16" s="529">
        <f t="shared" si="55"/>
        <v>-0.76704078517927154</v>
      </c>
    </row>
    <row r="17" spans="1:74" ht="14.45" customHeight="1" x14ac:dyDescent="0.2">
      <c r="A17" s="7" t="s">
        <v>62</v>
      </c>
      <c r="B17" s="57"/>
      <c r="C17" s="138">
        <v>521.57799999999997</v>
      </c>
      <c r="D17" s="58">
        <v>0.13059267438337677</v>
      </c>
      <c r="E17" s="188">
        <v>521.57799999999997</v>
      </c>
      <c r="F17" s="189">
        <f t="shared" ref="F17:F19" si="59">E17/$B$15</f>
        <v>0.13059267438337677</v>
      </c>
      <c r="G17" s="190">
        <f t="shared" si="1"/>
        <v>0</v>
      </c>
      <c r="H17" s="191">
        <f t="shared" ref="H17:H19" si="60">ROUND((F17-D17)*100,2)</f>
        <v>0</v>
      </c>
      <c r="I17" s="189">
        <f t="shared" si="58"/>
        <v>0</v>
      </c>
      <c r="J17" s="198">
        <v>521.57799999999997</v>
      </c>
      <c r="K17" s="199">
        <f t="shared" ref="K17:K19" si="61">J17/$B$15</f>
        <v>0.13059267438337677</v>
      </c>
      <c r="L17" s="200">
        <f t="shared" si="5"/>
        <v>0</v>
      </c>
      <c r="M17" s="201">
        <f t="shared" si="6"/>
        <v>0</v>
      </c>
      <c r="N17" s="202">
        <f t="shared" si="7"/>
        <v>0</v>
      </c>
      <c r="O17" s="246">
        <v>506.19200000000001</v>
      </c>
      <c r="P17" s="247">
        <f t="shared" ref="P17:P19" si="62">O17/$B$15</f>
        <v>0.12674032844842048</v>
      </c>
      <c r="Q17" s="248">
        <f t="shared" si="9"/>
        <v>-15.385999999999967</v>
      </c>
      <c r="R17" s="249">
        <f t="shared" si="10"/>
        <v>-0.39</v>
      </c>
      <c r="S17" s="247">
        <f t="shared" si="11"/>
        <v>-2.9498943590412111E-2</v>
      </c>
      <c r="T17" s="256">
        <v>479.55399999999997</v>
      </c>
      <c r="U17" s="257">
        <f t="shared" ref="U17:U19" si="63">T17/$B$15</f>
        <v>0.12007070729832521</v>
      </c>
      <c r="V17" s="258">
        <f t="shared" si="13"/>
        <v>-42.024000000000001</v>
      </c>
      <c r="W17" s="259">
        <f t="shared" si="14"/>
        <v>-1.05</v>
      </c>
      <c r="X17" s="257">
        <f t="shared" si="15"/>
        <v>-8.057088297435859E-2</v>
      </c>
      <c r="Y17" s="274">
        <v>427.113</v>
      </c>
      <c r="Z17" s="265">
        <f t="shared" ref="Z17:Z19" si="64">Y17/$B$15</f>
        <v>0.10694053225770106</v>
      </c>
      <c r="AA17" s="264">
        <f t="shared" si="17"/>
        <v>-94.464999999999975</v>
      </c>
      <c r="AB17" s="266">
        <f t="shared" si="18"/>
        <v>-2.37</v>
      </c>
      <c r="AC17" s="265">
        <f t="shared" si="19"/>
        <v>-0.18111385066087907</v>
      </c>
      <c r="AD17" s="352">
        <v>461.12400000000002</v>
      </c>
      <c r="AE17" s="353">
        <f t="shared" ref="AE17:AE19" si="65">AD17/$B$15</f>
        <v>0.11545620479077</v>
      </c>
      <c r="AF17" s="354">
        <f t="shared" si="21"/>
        <v>-60.453999999999951</v>
      </c>
      <c r="AG17" s="359">
        <f t="shared" si="22"/>
        <v>-1.51</v>
      </c>
      <c r="AH17" s="370">
        <f t="shared" si="23"/>
        <v>-0.11590596229135422</v>
      </c>
      <c r="AI17" s="342">
        <v>379.05200000000002</v>
      </c>
      <c r="AJ17" s="343">
        <f t="shared" ref="AJ17:AJ19" si="66">AI17/$B$15</f>
        <v>9.490702140498207E-2</v>
      </c>
      <c r="AK17" s="344">
        <f t="shared" si="25"/>
        <v>-142.52599999999995</v>
      </c>
      <c r="AL17" s="349">
        <f t="shared" si="26"/>
        <v>-3.57</v>
      </c>
      <c r="AM17" s="364">
        <f t="shared" si="27"/>
        <v>-0.27325922489062032</v>
      </c>
      <c r="AN17" s="332">
        <v>337.577</v>
      </c>
      <c r="AO17" s="333">
        <f t="shared" ref="AO17:AO19" si="67">AN17/$B$15</f>
        <v>8.4522512913346004E-2</v>
      </c>
      <c r="AP17" s="334">
        <f t="shared" si="29"/>
        <v>-184.00099999999998</v>
      </c>
      <c r="AQ17" s="339">
        <f t="shared" si="30"/>
        <v>-4.6100000000000003</v>
      </c>
      <c r="AR17" s="379">
        <f t="shared" si="31"/>
        <v>-0.35277753279471141</v>
      </c>
      <c r="AS17" s="172">
        <v>297.11</v>
      </c>
      <c r="AT17" s="173">
        <f t="shared" ref="AT17:AT19" si="68">AS17/$B$15</f>
        <v>7.4390387412899078E-2</v>
      </c>
      <c r="AU17" s="174">
        <f t="shared" si="33"/>
        <v>-224.46799999999996</v>
      </c>
      <c r="AV17" s="179">
        <f t="shared" si="34"/>
        <v>-5.62</v>
      </c>
      <c r="AW17" s="183">
        <f t="shared" si="35"/>
        <v>-0.43036324384847513</v>
      </c>
      <c r="AX17" s="393">
        <v>500.85399999999998</v>
      </c>
      <c r="AY17" s="394">
        <f t="shared" ref="AY17:AY19" si="69">AX17/$B$15</f>
        <v>0.12540380026690504</v>
      </c>
      <c r="AZ17" s="395">
        <f t="shared" si="37"/>
        <v>-20.72399999999999</v>
      </c>
      <c r="BA17" s="396">
        <f t="shared" si="38"/>
        <v>-0.52</v>
      </c>
      <c r="BB17" s="394">
        <f t="shared" si="39"/>
        <v>-3.9733270958514338E-2</v>
      </c>
      <c r="BC17" s="383">
        <v>401.20699999999999</v>
      </c>
      <c r="BD17" s="384">
        <f t="shared" ref="BD17:BD19" si="70">BC17/$B$15</f>
        <v>0.1004541892321598</v>
      </c>
      <c r="BE17" s="385">
        <f t="shared" si="41"/>
        <v>-120.37099999999998</v>
      </c>
      <c r="BF17" s="386">
        <f t="shared" si="42"/>
        <v>-3.01</v>
      </c>
      <c r="BG17" s="384">
        <f t="shared" si="43"/>
        <v>-0.23078235661780211</v>
      </c>
      <c r="BH17" s="587">
        <v>307.33600000000001</v>
      </c>
      <c r="BI17" s="573">
        <f t="shared" ref="BI17:BI19" si="71">BH17/$B$15</f>
        <v>7.6950772797720543E-2</v>
      </c>
      <c r="BJ17" s="576">
        <f t="shared" si="45"/>
        <v>-214.24199999999996</v>
      </c>
      <c r="BK17" s="588">
        <f t="shared" si="46"/>
        <v>-5.36</v>
      </c>
      <c r="BL17" s="573">
        <f t="shared" si="47"/>
        <v>-0.41075735556330972</v>
      </c>
      <c r="BM17" s="448">
        <v>275.96499999999997</v>
      </c>
      <c r="BN17" s="449">
        <f t="shared" ref="BN17:BN19" si="72">BM17/$B$15</f>
        <v>6.9096103336813611E-2</v>
      </c>
      <c r="BO17" s="450">
        <f t="shared" si="49"/>
        <v>-245.613</v>
      </c>
      <c r="BP17" s="451">
        <f t="shared" si="50"/>
        <v>-6.15</v>
      </c>
      <c r="BQ17" s="449">
        <f t="shared" si="51"/>
        <v>-0.47090368075340605</v>
      </c>
      <c r="BR17" s="525">
        <v>163.322</v>
      </c>
      <c r="BS17" s="526">
        <f t="shared" ref="BS17:BS19" si="73">BR17/$B$15</f>
        <v>4.0892554451379973E-2</v>
      </c>
      <c r="BT17" s="527">
        <f t="shared" si="53"/>
        <v>-358.25599999999997</v>
      </c>
      <c r="BU17" s="528">
        <f t="shared" si="54"/>
        <v>-8.9700000000000006</v>
      </c>
      <c r="BV17" s="529">
        <f t="shared" si="55"/>
        <v>-0.68686946151869899</v>
      </c>
    </row>
    <row r="18" spans="1:74" ht="14.45" customHeight="1" x14ac:dyDescent="0.2">
      <c r="A18" s="7" t="s">
        <v>63</v>
      </c>
      <c r="B18" s="57"/>
      <c r="C18" s="138">
        <v>1460.74</v>
      </c>
      <c r="D18" s="58">
        <v>0.365740010465882</v>
      </c>
      <c r="E18" s="188">
        <v>1460.74</v>
      </c>
      <c r="F18" s="189">
        <f t="shared" si="59"/>
        <v>0.365740010465882</v>
      </c>
      <c r="G18" s="190">
        <f t="shared" si="1"/>
        <v>0</v>
      </c>
      <c r="H18" s="191">
        <f t="shared" si="60"/>
        <v>0</v>
      </c>
      <c r="I18" s="189">
        <f t="shared" si="58"/>
        <v>0</v>
      </c>
      <c r="J18" s="198">
        <v>1460.74</v>
      </c>
      <c r="K18" s="199">
        <f t="shared" si="61"/>
        <v>0.365740010465882</v>
      </c>
      <c r="L18" s="200">
        <f t="shared" si="5"/>
        <v>0</v>
      </c>
      <c r="M18" s="201">
        <f t="shared" si="6"/>
        <v>0</v>
      </c>
      <c r="N18" s="202">
        <f t="shared" si="7"/>
        <v>0</v>
      </c>
      <c r="O18" s="246">
        <v>1455.99</v>
      </c>
      <c r="P18" s="247">
        <f t="shared" si="62"/>
        <v>0.36455070569589354</v>
      </c>
      <c r="Q18" s="248">
        <f t="shared" si="9"/>
        <v>-4.75</v>
      </c>
      <c r="R18" s="249">
        <f t="shared" si="10"/>
        <v>-0.12</v>
      </c>
      <c r="S18" s="247">
        <f t="shared" si="11"/>
        <v>-3.2517764968440655E-3</v>
      </c>
      <c r="T18" s="256">
        <v>1450.61</v>
      </c>
      <c r="U18" s="257">
        <f t="shared" si="63"/>
        <v>0.36320366155641187</v>
      </c>
      <c r="V18" s="258">
        <f t="shared" si="13"/>
        <v>-10.130000000000109</v>
      </c>
      <c r="W18" s="259">
        <f t="shared" si="14"/>
        <v>-0.25</v>
      </c>
      <c r="X18" s="257">
        <f t="shared" si="15"/>
        <v>-6.9348412448485761E-3</v>
      </c>
      <c r="Y18" s="274">
        <v>1428.72</v>
      </c>
      <c r="Z18" s="265">
        <f t="shared" si="64"/>
        <v>0.3577228444164019</v>
      </c>
      <c r="AA18" s="264">
        <f t="shared" si="17"/>
        <v>-32.019999999999982</v>
      </c>
      <c r="AB18" s="266">
        <f t="shared" si="18"/>
        <v>-0.8</v>
      </c>
      <c r="AC18" s="265">
        <f t="shared" si="19"/>
        <v>-2.1920396511357243E-2</v>
      </c>
      <c r="AD18" s="352">
        <v>1432.08</v>
      </c>
      <c r="AE18" s="353">
        <f t="shared" si="65"/>
        <v>0.358564121053699</v>
      </c>
      <c r="AF18" s="354">
        <f t="shared" si="21"/>
        <v>-28.660000000000082</v>
      </c>
      <c r="AG18" s="359">
        <f t="shared" si="22"/>
        <v>-0.72</v>
      </c>
      <c r="AH18" s="370">
        <f t="shared" si="23"/>
        <v>-1.9620192505168669E-2</v>
      </c>
      <c r="AI18" s="342">
        <v>1382.6</v>
      </c>
      <c r="AJ18" s="343">
        <f t="shared" si="66"/>
        <v>0.3461753210496929</v>
      </c>
      <c r="AK18" s="344">
        <f t="shared" si="25"/>
        <v>-78.1400000000001</v>
      </c>
      <c r="AL18" s="349">
        <f t="shared" si="26"/>
        <v>-1.96</v>
      </c>
      <c r="AM18" s="364">
        <f t="shared" si="27"/>
        <v>-5.349343483439907E-2</v>
      </c>
      <c r="AN18" s="332">
        <v>1330.18</v>
      </c>
      <c r="AO18" s="333">
        <f t="shared" si="67"/>
        <v>0.33305040398805191</v>
      </c>
      <c r="AP18" s="334">
        <f t="shared" si="29"/>
        <v>-130.55999999999995</v>
      </c>
      <c r="AQ18" s="339">
        <f t="shared" si="30"/>
        <v>-3.27</v>
      </c>
      <c r="AR18" s="379">
        <f t="shared" si="31"/>
        <v>-8.9379355669044425E-2</v>
      </c>
      <c r="AS18" s="172">
        <v>1257.24</v>
      </c>
      <c r="AT18" s="173">
        <f t="shared" si="68"/>
        <v>0.31478769032006071</v>
      </c>
      <c r="AU18" s="174">
        <f t="shared" si="33"/>
        <v>-203.5</v>
      </c>
      <c r="AV18" s="179">
        <f t="shared" si="34"/>
        <v>-5.0999999999999996</v>
      </c>
      <c r="AW18" s="183">
        <f t="shared" si="35"/>
        <v>-0.13931295097005628</v>
      </c>
      <c r="AX18" s="393">
        <v>1456.9</v>
      </c>
      <c r="AY18" s="394">
        <f t="shared" si="69"/>
        <v>0.36477855145182819</v>
      </c>
      <c r="AZ18" s="395">
        <f t="shared" si="37"/>
        <v>-3.8399999999999181</v>
      </c>
      <c r="BA18" s="396">
        <f t="shared" si="38"/>
        <v>-0.1</v>
      </c>
      <c r="BB18" s="394">
        <f t="shared" si="39"/>
        <v>-2.6288045785012515E-3</v>
      </c>
      <c r="BC18" s="383">
        <v>1413.52</v>
      </c>
      <c r="BD18" s="384">
        <f t="shared" si="70"/>
        <v>0.35391706915243881</v>
      </c>
      <c r="BE18" s="385">
        <f t="shared" si="41"/>
        <v>-47.220000000000027</v>
      </c>
      <c r="BF18" s="386">
        <f t="shared" si="42"/>
        <v>-1.18</v>
      </c>
      <c r="BG18" s="384">
        <f t="shared" si="43"/>
        <v>-3.2326081301258282E-2</v>
      </c>
      <c r="BH18" s="587">
        <v>1356.34</v>
      </c>
      <c r="BI18" s="573">
        <f t="shared" si="71"/>
        <v>0.33960034352129354</v>
      </c>
      <c r="BJ18" s="576">
        <f t="shared" si="45"/>
        <v>-104.40000000000009</v>
      </c>
      <c r="BK18" s="588">
        <f t="shared" si="46"/>
        <v>-2.61</v>
      </c>
      <c r="BL18" s="573">
        <f t="shared" si="47"/>
        <v>-7.1470624478004355E-2</v>
      </c>
      <c r="BM18" s="448">
        <v>1327.5</v>
      </c>
      <c r="BN18" s="449">
        <f t="shared" si="72"/>
        <v>0.33237938571782683</v>
      </c>
      <c r="BO18" s="450">
        <f t="shared" si="49"/>
        <v>-133.24</v>
      </c>
      <c r="BP18" s="451">
        <f t="shared" si="50"/>
        <v>-3.34</v>
      </c>
      <c r="BQ18" s="449">
        <f t="shared" si="51"/>
        <v>-9.1214042197790168E-2</v>
      </c>
      <c r="BR18" s="525">
        <v>1101.0999999999999</v>
      </c>
      <c r="BS18" s="526">
        <f t="shared" si="73"/>
        <v>0.27569336468090327</v>
      </c>
      <c r="BT18" s="527">
        <f t="shared" si="53"/>
        <v>-359.6400000000001</v>
      </c>
      <c r="BU18" s="528">
        <f t="shared" si="54"/>
        <v>-9</v>
      </c>
      <c r="BV18" s="529">
        <f t="shared" si="55"/>
        <v>-0.24620397880526315</v>
      </c>
    </row>
    <row r="19" spans="1:74" ht="14.45" customHeight="1" x14ac:dyDescent="0.2">
      <c r="A19" s="7" t="s">
        <v>64</v>
      </c>
      <c r="B19" s="57"/>
      <c r="C19" s="138">
        <v>2090.94</v>
      </c>
      <c r="D19" s="58">
        <v>0.52352945594940326</v>
      </c>
      <c r="E19" s="188">
        <v>2090.94</v>
      </c>
      <c r="F19" s="189">
        <f t="shared" si="59"/>
        <v>0.52352945594940326</v>
      </c>
      <c r="G19" s="190">
        <f t="shared" si="1"/>
        <v>0</v>
      </c>
      <c r="H19" s="191">
        <f t="shared" si="60"/>
        <v>0</v>
      </c>
      <c r="I19" s="189">
        <f t="shared" si="58"/>
        <v>0</v>
      </c>
      <c r="J19" s="198">
        <v>2090.94</v>
      </c>
      <c r="K19" s="199">
        <f t="shared" si="61"/>
        <v>0.52352945594940326</v>
      </c>
      <c r="L19" s="200">
        <f t="shared" si="5"/>
        <v>0</v>
      </c>
      <c r="M19" s="201">
        <f t="shared" si="6"/>
        <v>0</v>
      </c>
      <c r="N19" s="202">
        <f t="shared" si="7"/>
        <v>0</v>
      </c>
      <c r="O19" s="246">
        <v>2090.4499999999998</v>
      </c>
      <c r="P19" s="247">
        <f t="shared" si="62"/>
        <v>0.52340676977313072</v>
      </c>
      <c r="Q19" s="248">
        <f t="shared" si="9"/>
        <v>-0.49000000000023647</v>
      </c>
      <c r="R19" s="249">
        <f t="shared" si="10"/>
        <v>-0.01</v>
      </c>
      <c r="S19" s="247">
        <f t="shared" si="11"/>
        <v>-2.3434436186606811E-4</v>
      </c>
      <c r="T19" s="256">
        <v>2088.04</v>
      </c>
      <c r="U19" s="257">
        <f t="shared" si="63"/>
        <v>0.52280335408983136</v>
      </c>
      <c r="V19" s="258">
        <f t="shared" si="13"/>
        <v>-2.9000000000000909</v>
      </c>
      <c r="W19" s="259">
        <f t="shared" si="14"/>
        <v>-7.0000000000000007E-2</v>
      </c>
      <c r="X19" s="257">
        <f t="shared" si="15"/>
        <v>-1.3869360192067162E-3</v>
      </c>
      <c r="Y19" s="274">
        <v>2084.84</v>
      </c>
      <c r="Z19" s="265">
        <f t="shared" si="64"/>
        <v>0.52200213824478647</v>
      </c>
      <c r="AA19" s="264">
        <f t="shared" si="17"/>
        <v>-6.0999999999999091</v>
      </c>
      <c r="AB19" s="266">
        <f t="shared" si="18"/>
        <v>-0.15</v>
      </c>
      <c r="AC19" s="265">
        <f t="shared" si="19"/>
        <v>-2.9173481783312332E-3</v>
      </c>
      <c r="AD19" s="352">
        <v>2080.98</v>
      </c>
      <c r="AE19" s="353">
        <f t="shared" si="65"/>
        <v>0.52103567163170117</v>
      </c>
      <c r="AF19" s="354">
        <f t="shared" si="21"/>
        <v>-9.9600000000000364</v>
      </c>
      <c r="AG19" s="359">
        <f t="shared" si="22"/>
        <v>-0.25</v>
      </c>
      <c r="AH19" s="370">
        <f t="shared" si="23"/>
        <v>-4.7634078452753479E-3</v>
      </c>
      <c r="AI19" s="342">
        <v>2069.33</v>
      </c>
      <c r="AJ19" s="343">
        <f t="shared" si="66"/>
        <v>0.51811874519583467</v>
      </c>
      <c r="AK19" s="344">
        <f t="shared" si="25"/>
        <v>-21.610000000000127</v>
      </c>
      <c r="AL19" s="349">
        <f t="shared" si="26"/>
        <v>-0.54</v>
      </c>
      <c r="AM19" s="364">
        <f t="shared" si="27"/>
        <v>-1.0335064612088404E-2</v>
      </c>
      <c r="AN19" s="332">
        <v>2063.0500000000002</v>
      </c>
      <c r="AO19" s="333">
        <f t="shared" si="67"/>
        <v>0.51654635909993418</v>
      </c>
      <c r="AP19" s="334">
        <f t="shared" si="29"/>
        <v>-27.889999999999873</v>
      </c>
      <c r="AQ19" s="339">
        <f t="shared" si="30"/>
        <v>-0.7</v>
      </c>
      <c r="AR19" s="379">
        <f t="shared" si="31"/>
        <v>-1.3338498474370318E-2</v>
      </c>
      <c r="AS19" s="172">
        <v>2025.14</v>
      </c>
      <c r="AT19" s="173">
        <f t="shared" si="68"/>
        <v>0.50705445513566838</v>
      </c>
      <c r="AU19" s="174">
        <f t="shared" si="33"/>
        <v>-65.799999999999955</v>
      </c>
      <c r="AV19" s="179">
        <f t="shared" si="34"/>
        <v>-1.65</v>
      </c>
      <c r="AW19" s="183">
        <f t="shared" si="35"/>
        <v>-3.1469100021999652E-2</v>
      </c>
      <c r="AX19" s="393">
        <v>2088.04</v>
      </c>
      <c r="AY19" s="394">
        <f t="shared" si="69"/>
        <v>0.52280335408983136</v>
      </c>
      <c r="AZ19" s="395">
        <f t="shared" si="37"/>
        <v>-2.9000000000000909</v>
      </c>
      <c r="BA19" s="396">
        <f t="shared" si="38"/>
        <v>-7.0000000000000007E-2</v>
      </c>
      <c r="BB19" s="394">
        <f t="shared" si="39"/>
        <v>-1.3869360192067162E-3</v>
      </c>
      <c r="BC19" s="383">
        <v>2078.25</v>
      </c>
      <c r="BD19" s="384">
        <f t="shared" si="70"/>
        <v>0.52035213436389727</v>
      </c>
      <c r="BE19" s="385">
        <f t="shared" si="41"/>
        <v>-12.690000000000055</v>
      </c>
      <c r="BF19" s="386">
        <f t="shared" si="42"/>
        <v>-0.32</v>
      </c>
      <c r="BG19" s="384">
        <f t="shared" si="43"/>
        <v>-6.0690407185285348E-3</v>
      </c>
      <c r="BH19" s="587">
        <v>2062.71</v>
      </c>
      <c r="BI19" s="573">
        <f t="shared" si="71"/>
        <v>0.5164612299163982</v>
      </c>
      <c r="BJ19" s="576">
        <f t="shared" si="45"/>
        <v>-28.230000000000018</v>
      </c>
      <c r="BK19" s="588">
        <f t="shared" si="46"/>
        <v>-0.71</v>
      </c>
      <c r="BL19" s="573">
        <f t="shared" si="47"/>
        <v>-1.3501104766277377E-2</v>
      </c>
      <c r="BM19" s="448">
        <v>2056.6999999999998</v>
      </c>
      <c r="BN19" s="449">
        <f t="shared" si="72"/>
        <v>0.51495644640742322</v>
      </c>
      <c r="BO19" s="450">
        <f t="shared" si="49"/>
        <v>-34.240000000000236</v>
      </c>
      <c r="BP19" s="451">
        <f t="shared" si="50"/>
        <v>-0.86</v>
      </c>
      <c r="BQ19" s="449">
        <f t="shared" si="51"/>
        <v>-1.6375410102633377E-2</v>
      </c>
      <c r="BR19" s="525">
        <v>2006.36</v>
      </c>
      <c r="BS19" s="526">
        <f t="shared" si="73"/>
        <v>0.50235231964506133</v>
      </c>
      <c r="BT19" s="527">
        <f t="shared" si="53"/>
        <v>-84.580000000000155</v>
      </c>
      <c r="BU19" s="528">
        <f t="shared" si="54"/>
        <v>-2.12</v>
      </c>
      <c r="BV19" s="529">
        <f t="shared" si="55"/>
        <v>-4.0450706380862268E-2</v>
      </c>
    </row>
    <row r="20" spans="1:74" ht="14.45" customHeight="1" x14ac:dyDescent="0.2">
      <c r="A20" s="4" t="s">
        <v>67</v>
      </c>
      <c r="B20" s="57">
        <v>1108.269</v>
      </c>
      <c r="C20" s="138"/>
      <c r="D20" s="58"/>
      <c r="E20" s="188"/>
      <c r="F20" s="189"/>
      <c r="G20" s="190"/>
      <c r="H20" s="208"/>
      <c r="I20" s="189"/>
      <c r="J20" s="198"/>
      <c r="K20" s="199"/>
      <c r="L20" s="200"/>
      <c r="M20" s="201"/>
      <c r="N20" s="202"/>
      <c r="O20" s="246"/>
      <c r="P20" s="247"/>
      <c r="Q20" s="248"/>
      <c r="R20" s="249"/>
      <c r="S20" s="247"/>
      <c r="T20" s="256"/>
      <c r="U20" s="257"/>
      <c r="V20" s="258"/>
      <c r="W20" s="259"/>
      <c r="X20" s="257"/>
      <c r="Y20" s="274"/>
      <c r="Z20" s="265"/>
      <c r="AA20" s="264"/>
      <c r="AB20" s="266"/>
      <c r="AC20" s="265"/>
      <c r="AD20" s="352"/>
      <c r="AE20" s="353"/>
      <c r="AF20" s="354"/>
      <c r="AG20" s="359"/>
      <c r="AH20" s="370"/>
      <c r="AI20" s="342"/>
      <c r="AJ20" s="343"/>
      <c r="AK20" s="344"/>
      <c r="AL20" s="349"/>
      <c r="AM20" s="364"/>
      <c r="AN20" s="332"/>
      <c r="AO20" s="333"/>
      <c r="AP20" s="334"/>
      <c r="AQ20" s="339"/>
      <c r="AR20" s="379"/>
      <c r="AS20" s="172"/>
      <c r="AT20" s="173"/>
      <c r="AU20" s="174"/>
      <c r="AV20" s="179"/>
      <c r="AW20" s="183"/>
      <c r="AX20" s="393"/>
      <c r="AY20" s="394"/>
      <c r="AZ20" s="395"/>
      <c r="BA20" s="396"/>
      <c r="BB20" s="394"/>
      <c r="BC20" s="383"/>
      <c r="BD20" s="384"/>
      <c r="BE20" s="385"/>
      <c r="BF20" s="386"/>
      <c r="BG20" s="384"/>
      <c r="BH20" s="587"/>
      <c r="BI20" s="573"/>
      <c r="BJ20" s="576"/>
      <c r="BK20" s="588"/>
      <c r="BL20" s="573"/>
      <c r="BM20" s="448"/>
      <c r="BN20" s="449"/>
      <c r="BO20" s="450"/>
      <c r="BP20" s="451"/>
      <c r="BQ20" s="449"/>
      <c r="BR20" s="525"/>
      <c r="BS20" s="526"/>
      <c r="BT20" s="527"/>
      <c r="BU20" s="528"/>
      <c r="BV20" s="529"/>
    </row>
    <row r="21" spans="1:74" ht="14.45" customHeight="1" x14ac:dyDescent="0.2">
      <c r="A21" s="7" t="s">
        <v>61</v>
      </c>
      <c r="B21" s="57"/>
      <c r="C21" s="138">
        <v>24.193999999999999</v>
      </c>
      <c r="D21" s="58">
        <v>2.1830440082687506E-2</v>
      </c>
      <c r="E21" s="188">
        <v>24.193999999999999</v>
      </c>
      <c r="F21" s="189">
        <f>E21/$B$20</f>
        <v>2.1830440082687506E-2</v>
      </c>
      <c r="G21" s="190">
        <f t="shared" si="1"/>
        <v>0</v>
      </c>
      <c r="H21" s="191">
        <f>ROUND((F21-D21)*100,2)</f>
        <v>0</v>
      </c>
      <c r="I21" s="189">
        <f t="shared" ref="I21:I24" si="74">(E21-C21)/C21</f>
        <v>0</v>
      </c>
      <c r="J21" s="198">
        <v>24.193999999999999</v>
      </c>
      <c r="K21" s="199">
        <f>J21/$B$20</f>
        <v>2.1830440082687506E-2</v>
      </c>
      <c r="L21" s="200">
        <f t="shared" si="5"/>
        <v>0</v>
      </c>
      <c r="M21" s="201">
        <f t="shared" si="6"/>
        <v>0</v>
      </c>
      <c r="N21" s="202">
        <f t="shared" si="7"/>
        <v>0</v>
      </c>
      <c r="O21" s="246">
        <v>24.193999999999999</v>
      </c>
      <c r="P21" s="247">
        <f>O21/$B$20</f>
        <v>2.1830440082687506E-2</v>
      </c>
      <c r="Q21" s="248">
        <f t="shared" si="9"/>
        <v>0</v>
      </c>
      <c r="R21" s="249">
        <f t="shared" si="10"/>
        <v>0</v>
      </c>
      <c r="S21" s="247">
        <f t="shared" si="11"/>
        <v>0</v>
      </c>
      <c r="T21" s="256">
        <v>20.552</v>
      </c>
      <c r="U21" s="257">
        <f>T21/$B$20</f>
        <v>1.854423429690806E-2</v>
      </c>
      <c r="V21" s="258">
        <f t="shared" si="13"/>
        <v>-3.6419999999999995</v>
      </c>
      <c r="W21" s="259">
        <f t="shared" si="14"/>
        <v>-0.33</v>
      </c>
      <c r="X21" s="257">
        <f t="shared" si="15"/>
        <v>-0.1505331900471191</v>
      </c>
      <c r="Y21" s="274">
        <v>18.321999999999999</v>
      </c>
      <c r="Z21" s="265">
        <f>Y21/$B$20</f>
        <v>1.653208742642806E-2</v>
      </c>
      <c r="AA21" s="264">
        <f t="shared" si="17"/>
        <v>-5.8719999999999999</v>
      </c>
      <c r="AB21" s="266">
        <f t="shared" si="18"/>
        <v>-0.53</v>
      </c>
      <c r="AC21" s="265">
        <f t="shared" si="19"/>
        <v>-0.24270480284368026</v>
      </c>
      <c r="AD21" s="352">
        <v>16.457000000000001</v>
      </c>
      <c r="AE21" s="353">
        <f>AD21/$B$20</f>
        <v>1.4849282980936939E-2</v>
      </c>
      <c r="AF21" s="354">
        <f t="shared" si="21"/>
        <v>-7.7369999999999983</v>
      </c>
      <c r="AG21" s="359">
        <f t="shared" si="22"/>
        <v>-0.7</v>
      </c>
      <c r="AH21" s="370">
        <f t="shared" si="23"/>
        <v>-0.31979003058609567</v>
      </c>
      <c r="AI21" s="342">
        <v>11.253</v>
      </c>
      <c r="AJ21" s="343">
        <f>AI21/$B$20</f>
        <v>1.0153672077807825E-2</v>
      </c>
      <c r="AK21" s="344">
        <f t="shared" si="25"/>
        <v>-12.940999999999999</v>
      </c>
      <c r="AL21" s="349">
        <f t="shared" si="26"/>
        <v>-1.17</v>
      </c>
      <c r="AM21" s="364">
        <f t="shared" si="27"/>
        <v>-0.53488468215259977</v>
      </c>
      <c r="AN21" s="332">
        <v>9.6020000000000003</v>
      </c>
      <c r="AO21" s="333">
        <f>AN21/$B$20</f>
        <v>8.663961547241689E-3</v>
      </c>
      <c r="AP21" s="334">
        <f t="shared" si="29"/>
        <v>-14.591999999999999</v>
      </c>
      <c r="AQ21" s="339">
        <f t="shared" si="30"/>
        <v>-1.32</v>
      </c>
      <c r="AR21" s="379">
        <f t="shared" si="31"/>
        <v>-0.60312474167148877</v>
      </c>
      <c r="AS21" s="172">
        <v>8.7279999999999998</v>
      </c>
      <c r="AT21" s="173">
        <f>AS21/$B$20</f>
        <v>7.8753443432957159E-3</v>
      </c>
      <c r="AU21" s="174">
        <f t="shared" si="33"/>
        <v>-15.465999999999999</v>
      </c>
      <c r="AV21" s="179">
        <f t="shared" si="34"/>
        <v>-1.4</v>
      </c>
      <c r="AW21" s="183">
        <f t="shared" si="35"/>
        <v>-0.63924940067785396</v>
      </c>
      <c r="AX21" s="393">
        <v>21.835000000000001</v>
      </c>
      <c r="AY21" s="394">
        <f>AX21/$B$20</f>
        <v>1.9701895478444312E-2</v>
      </c>
      <c r="AZ21" s="395">
        <f t="shared" si="37"/>
        <v>-2.3589999999999982</v>
      </c>
      <c r="BA21" s="396">
        <f t="shared" si="38"/>
        <v>-0.21</v>
      </c>
      <c r="BB21" s="394">
        <f t="shared" si="39"/>
        <v>-9.7503513267752265E-2</v>
      </c>
      <c r="BC21" s="383">
        <v>12.509</v>
      </c>
      <c r="BD21" s="384">
        <f>BC21/$B$20</f>
        <v>1.1286970942975037E-2</v>
      </c>
      <c r="BE21" s="385">
        <f t="shared" si="41"/>
        <v>-11.684999999999999</v>
      </c>
      <c r="BF21" s="386">
        <f t="shared" si="42"/>
        <v>-1.05</v>
      </c>
      <c r="BG21" s="384">
        <f t="shared" si="43"/>
        <v>-0.48297098454162185</v>
      </c>
      <c r="BH21" s="587">
        <v>8.8140000000000001</v>
      </c>
      <c r="BI21" s="573">
        <f>BH21/$B$20</f>
        <v>7.9529428324711781E-3</v>
      </c>
      <c r="BJ21" s="576">
        <f t="shared" si="45"/>
        <v>-15.379999999999999</v>
      </c>
      <c r="BK21" s="588">
        <f t="shared" si="46"/>
        <v>-1.39</v>
      </c>
      <c r="BL21" s="573">
        <f t="shared" si="47"/>
        <v>-0.6356948003637265</v>
      </c>
      <c r="BM21" s="448">
        <v>8.6039999999999992</v>
      </c>
      <c r="BN21" s="449">
        <f>BM21/$B$20</f>
        <v>7.7634581496008629E-3</v>
      </c>
      <c r="BO21" s="450">
        <f t="shared" si="49"/>
        <v>-15.59</v>
      </c>
      <c r="BP21" s="451">
        <f t="shared" si="50"/>
        <v>-1.41</v>
      </c>
      <c r="BQ21" s="449">
        <f t="shared" si="51"/>
        <v>-0.64437463834008435</v>
      </c>
      <c r="BR21" s="525">
        <v>5.2670000000000003</v>
      </c>
      <c r="BS21" s="526">
        <f>BR21/$B$20</f>
        <v>4.7524563079902084E-3</v>
      </c>
      <c r="BT21" s="527">
        <f t="shared" si="53"/>
        <v>-18.927</v>
      </c>
      <c r="BU21" s="528">
        <f t="shared" si="54"/>
        <v>-1.71</v>
      </c>
      <c r="BV21" s="529">
        <f t="shared" si="55"/>
        <v>-0.78230139704058854</v>
      </c>
    </row>
    <row r="22" spans="1:74" ht="14.45" customHeight="1" x14ac:dyDescent="0.2">
      <c r="A22" s="7" t="s">
        <v>62</v>
      </c>
      <c r="B22" s="57"/>
      <c r="C22" s="138">
        <v>151.751</v>
      </c>
      <c r="D22" s="58">
        <v>0.13692614338215722</v>
      </c>
      <c r="E22" s="188">
        <v>151.751</v>
      </c>
      <c r="F22" s="189">
        <f t="shared" ref="F22:F24" si="75">E22/$B$20</f>
        <v>0.13692614338215722</v>
      </c>
      <c r="G22" s="190">
        <f t="shared" si="1"/>
        <v>0</v>
      </c>
      <c r="H22" s="191">
        <f t="shared" ref="H22:H24" si="76">ROUND((F22-D22)*100,2)</f>
        <v>0</v>
      </c>
      <c r="I22" s="189">
        <f t="shared" si="74"/>
        <v>0</v>
      </c>
      <c r="J22" s="198">
        <v>151.751</v>
      </c>
      <c r="K22" s="199">
        <f t="shared" ref="K22:K24" si="77">J22/$B$20</f>
        <v>0.13692614338215722</v>
      </c>
      <c r="L22" s="200">
        <f t="shared" si="5"/>
        <v>0</v>
      </c>
      <c r="M22" s="201">
        <f t="shared" si="6"/>
        <v>0</v>
      </c>
      <c r="N22" s="202">
        <f t="shared" si="7"/>
        <v>0</v>
      </c>
      <c r="O22" s="246">
        <v>148.59700000000001</v>
      </c>
      <c r="P22" s="247">
        <f t="shared" ref="P22:P24" si="78">O22/$B$20</f>
        <v>0.13408026390704783</v>
      </c>
      <c r="Q22" s="248">
        <f t="shared" si="9"/>
        <v>-3.1539999999999964</v>
      </c>
      <c r="R22" s="249">
        <f t="shared" si="10"/>
        <v>-0.28000000000000003</v>
      </c>
      <c r="S22" s="247">
        <f t="shared" si="11"/>
        <v>-2.0784047551581183E-2</v>
      </c>
      <c r="T22" s="256">
        <v>138.65600000000001</v>
      </c>
      <c r="U22" s="257">
        <f t="shared" ref="U22:U24" si="79">T22/$B$20</f>
        <v>0.12511041994317265</v>
      </c>
      <c r="V22" s="258">
        <f t="shared" si="13"/>
        <v>-13.094999999999999</v>
      </c>
      <c r="W22" s="259">
        <f t="shared" si="14"/>
        <v>-1.18</v>
      </c>
      <c r="X22" s="257">
        <f t="shared" si="15"/>
        <v>-8.6292676819263128E-2</v>
      </c>
      <c r="Y22" s="274">
        <v>122.94799999999999</v>
      </c>
      <c r="Z22" s="265">
        <f t="shared" ref="Z22:Z24" si="80">Y22/$B$20</f>
        <v>0.11093696566447316</v>
      </c>
      <c r="AA22" s="264">
        <f t="shared" si="17"/>
        <v>-28.803000000000011</v>
      </c>
      <c r="AB22" s="266">
        <f t="shared" si="18"/>
        <v>-2.6</v>
      </c>
      <c r="AC22" s="265">
        <f t="shared" si="19"/>
        <v>-0.18980435054793715</v>
      </c>
      <c r="AD22" s="352">
        <v>130.916</v>
      </c>
      <c r="AE22" s="353">
        <f t="shared" ref="AE22:AE24" si="81">AD22/$B$20</f>
        <v>0.11812655591738107</v>
      </c>
      <c r="AF22" s="354">
        <f t="shared" si="21"/>
        <v>-20.835000000000008</v>
      </c>
      <c r="AG22" s="359">
        <f t="shared" si="22"/>
        <v>-1.88</v>
      </c>
      <c r="AH22" s="370">
        <f t="shared" si="23"/>
        <v>-0.13729728304920566</v>
      </c>
      <c r="AI22" s="342">
        <v>107.10299999999999</v>
      </c>
      <c r="AJ22" s="343">
        <f t="shared" ref="AJ22:AJ24" si="82">AI22/$B$20</f>
        <v>9.6639895187901129E-2</v>
      </c>
      <c r="AK22" s="344">
        <f t="shared" si="25"/>
        <v>-44.64800000000001</v>
      </c>
      <c r="AL22" s="349">
        <f t="shared" si="26"/>
        <v>-4.03</v>
      </c>
      <c r="AM22" s="364">
        <f t="shared" si="27"/>
        <v>-0.29421881898636587</v>
      </c>
      <c r="AN22" s="332">
        <v>90.533000000000001</v>
      </c>
      <c r="AO22" s="333">
        <f t="shared" ref="AO22:AO24" si="83">AN22/$B$20</f>
        <v>8.168865140141969E-2</v>
      </c>
      <c r="AP22" s="334">
        <f t="shared" si="29"/>
        <v>-61.218000000000004</v>
      </c>
      <c r="AQ22" s="339">
        <f t="shared" si="30"/>
        <v>-5.52</v>
      </c>
      <c r="AR22" s="379">
        <f t="shared" si="31"/>
        <v>-0.40341085066984733</v>
      </c>
      <c r="AS22" s="172">
        <v>76.581999999999994</v>
      </c>
      <c r="AT22" s="173">
        <f t="shared" ref="AT22:AT24" si="84">AS22/$B$20</f>
        <v>6.9100552302735166E-2</v>
      </c>
      <c r="AU22" s="174">
        <f t="shared" si="33"/>
        <v>-75.169000000000011</v>
      </c>
      <c r="AV22" s="179">
        <f t="shared" si="34"/>
        <v>-6.78</v>
      </c>
      <c r="AW22" s="183">
        <f t="shared" si="35"/>
        <v>-0.49534434698947621</v>
      </c>
      <c r="AX22" s="393">
        <v>146.792</v>
      </c>
      <c r="AY22" s="394">
        <f t="shared" ref="AY22:AY24" si="85">AX22/$B$20</f>
        <v>0.13245159794237682</v>
      </c>
      <c r="AZ22" s="395">
        <f t="shared" si="37"/>
        <v>-4.9590000000000032</v>
      </c>
      <c r="BA22" s="396">
        <f t="shared" si="38"/>
        <v>-0.45</v>
      </c>
      <c r="BB22" s="394">
        <f t="shared" si="39"/>
        <v>-3.2678532596160839E-2</v>
      </c>
      <c r="BC22" s="383">
        <v>115.47799999999999</v>
      </c>
      <c r="BD22" s="384">
        <f t="shared" ref="BD22:BD24" si="86">BC22/$B$20</f>
        <v>0.10419672480237198</v>
      </c>
      <c r="BE22" s="385">
        <f t="shared" si="41"/>
        <v>-36.27300000000001</v>
      </c>
      <c r="BF22" s="386">
        <f t="shared" si="42"/>
        <v>-3.27</v>
      </c>
      <c r="BG22" s="384">
        <f t="shared" si="43"/>
        <v>-0.2390297263279979</v>
      </c>
      <c r="BH22" s="587">
        <v>86.643000000000001</v>
      </c>
      <c r="BI22" s="573">
        <f t="shared" ref="BI22:BI24" si="87">BH22/$B$20</f>
        <v>7.8178673228250548E-2</v>
      </c>
      <c r="BJ22" s="576">
        <f t="shared" si="45"/>
        <v>-65.108000000000004</v>
      </c>
      <c r="BK22" s="588">
        <f t="shared" si="46"/>
        <v>-5.87</v>
      </c>
      <c r="BL22" s="573">
        <f t="shared" si="47"/>
        <v>-0.42904494863295795</v>
      </c>
      <c r="BM22" s="448">
        <v>74.593000000000004</v>
      </c>
      <c r="BN22" s="449">
        <f t="shared" ref="BN22:BN24" si="88">BM22/$B$20</f>
        <v>6.7305861663549196E-2</v>
      </c>
      <c r="BO22" s="450">
        <f t="shared" si="49"/>
        <v>-77.158000000000001</v>
      </c>
      <c r="BP22" s="451">
        <f t="shared" si="50"/>
        <v>-6.96</v>
      </c>
      <c r="BQ22" s="449">
        <f t="shared" si="51"/>
        <v>-0.50845134463693809</v>
      </c>
      <c r="BR22" s="525">
        <v>41.415999999999997</v>
      </c>
      <c r="BS22" s="526">
        <f t="shared" ref="BS22:BS24" si="89">BR22/$B$20</f>
        <v>3.7369988694080584E-2</v>
      </c>
      <c r="BT22" s="527">
        <f t="shared" si="53"/>
        <v>-110.33500000000001</v>
      </c>
      <c r="BU22" s="528">
        <f t="shared" si="54"/>
        <v>-9.9600000000000009</v>
      </c>
      <c r="BV22" s="529">
        <f t="shared" si="55"/>
        <v>-0.72707922847295903</v>
      </c>
    </row>
    <row r="23" spans="1:74" ht="14.45" customHeight="1" x14ac:dyDescent="0.2">
      <c r="A23" s="7" t="s">
        <v>63</v>
      </c>
      <c r="B23" s="57"/>
      <c r="C23" s="138">
        <v>424.85599999999999</v>
      </c>
      <c r="D23" s="58">
        <v>0.38335097345500052</v>
      </c>
      <c r="E23" s="188">
        <v>424.85599999999999</v>
      </c>
      <c r="F23" s="189">
        <f t="shared" si="75"/>
        <v>0.38335097345500052</v>
      </c>
      <c r="G23" s="190">
        <f t="shared" si="1"/>
        <v>0</v>
      </c>
      <c r="H23" s="191">
        <f t="shared" si="76"/>
        <v>0</v>
      </c>
      <c r="I23" s="189">
        <f t="shared" si="74"/>
        <v>0</v>
      </c>
      <c r="J23" s="198">
        <v>424.85599999999999</v>
      </c>
      <c r="K23" s="199">
        <f t="shared" si="77"/>
        <v>0.38335097345500052</v>
      </c>
      <c r="L23" s="200">
        <f t="shared" si="5"/>
        <v>0</v>
      </c>
      <c r="M23" s="201">
        <f t="shared" si="6"/>
        <v>0</v>
      </c>
      <c r="N23" s="202">
        <f t="shared" si="7"/>
        <v>0</v>
      </c>
      <c r="O23" s="246">
        <v>423.83300000000003</v>
      </c>
      <c r="P23" s="247">
        <f t="shared" si="78"/>
        <v>0.38242791235701806</v>
      </c>
      <c r="Q23" s="248">
        <f t="shared" si="9"/>
        <v>-1.0229999999999677</v>
      </c>
      <c r="R23" s="249">
        <f t="shared" si="10"/>
        <v>-0.09</v>
      </c>
      <c r="S23" s="247">
        <f t="shared" si="11"/>
        <v>-2.4078746681227702E-3</v>
      </c>
      <c r="T23" s="256">
        <v>420.75</v>
      </c>
      <c r="U23" s="257">
        <f t="shared" si="79"/>
        <v>0.37964609675087907</v>
      </c>
      <c r="V23" s="258">
        <f t="shared" si="13"/>
        <v>-4.1059999999999945</v>
      </c>
      <c r="W23" s="259">
        <f t="shared" si="14"/>
        <v>-0.37</v>
      </c>
      <c r="X23" s="257">
        <f t="shared" si="15"/>
        <v>-9.66445101399061E-3</v>
      </c>
      <c r="Y23" s="274">
        <v>413.30700000000002</v>
      </c>
      <c r="Z23" s="265">
        <f t="shared" si="80"/>
        <v>0.37293021820514693</v>
      </c>
      <c r="AA23" s="264">
        <f t="shared" si="17"/>
        <v>-11.548999999999978</v>
      </c>
      <c r="AB23" s="266">
        <f t="shared" si="18"/>
        <v>-1.04</v>
      </c>
      <c r="AC23" s="265">
        <f t="shared" si="19"/>
        <v>-2.7183327998192279E-2</v>
      </c>
      <c r="AD23" s="352">
        <v>414.68200000000002</v>
      </c>
      <c r="AE23" s="353">
        <f t="shared" si="81"/>
        <v>0.37417089172394069</v>
      </c>
      <c r="AF23" s="354">
        <f t="shared" si="21"/>
        <v>-10.173999999999978</v>
      </c>
      <c r="AG23" s="359">
        <f t="shared" si="22"/>
        <v>-0.92</v>
      </c>
      <c r="AH23" s="370">
        <f t="shared" si="23"/>
        <v>-2.3946937315231464E-2</v>
      </c>
      <c r="AI23" s="342">
        <v>398.24599999999998</v>
      </c>
      <c r="AJ23" s="343">
        <f t="shared" si="82"/>
        <v>0.35934055721129077</v>
      </c>
      <c r="AK23" s="344">
        <f t="shared" si="25"/>
        <v>-26.610000000000014</v>
      </c>
      <c r="AL23" s="349">
        <f t="shared" si="26"/>
        <v>-2.4</v>
      </c>
      <c r="AM23" s="364">
        <f t="shared" si="27"/>
        <v>-6.2632986235336238E-2</v>
      </c>
      <c r="AN23" s="332">
        <v>382.46800000000002</v>
      </c>
      <c r="AO23" s="333">
        <f t="shared" si="83"/>
        <v>0.34510394137163453</v>
      </c>
      <c r="AP23" s="334">
        <f t="shared" si="29"/>
        <v>-42.387999999999977</v>
      </c>
      <c r="AQ23" s="339">
        <f t="shared" si="30"/>
        <v>-3.82</v>
      </c>
      <c r="AR23" s="379">
        <f t="shared" si="31"/>
        <v>-9.9770275104976686E-2</v>
      </c>
      <c r="AS23" s="172">
        <v>361.923</v>
      </c>
      <c r="AT23" s="173">
        <f t="shared" si="84"/>
        <v>0.32656602323082212</v>
      </c>
      <c r="AU23" s="174">
        <f t="shared" si="33"/>
        <v>-62.932999999999993</v>
      </c>
      <c r="AV23" s="179">
        <f t="shared" si="34"/>
        <v>-5.68</v>
      </c>
      <c r="AW23" s="183">
        <f t="shared" si="35"/>
        <v>-0.14812783625510759</v>
      </c>
      <c r="AX23" s="393">
        <v>422.85399999999998</v>
      </c>
      <c r="AY23" s="394">
        <f t="shared" si="85"/>
        <v>0.38154455281163685</v>
      </c>
      <c r="AZ23" s="395">
        <f t="shared" si="37"/>
        <v>-2.0020000000000095</v>
      </c>
      <c r="BA23" s="396">
        <f t="shared" si="38"/>
        <v>-0.18</v>
      </c>
      <c r="BB23" s="394">
        <f t="shared" si="39"/>
        <v>-4.712184834390969E-3</v>
      </c>
      <c r="BC23" s="383">
        <v>408.529</v>
      </c>
      <c r="BD23" s="384">
        <f t="shared" si="86"/>
        <v>0.36861899051584046</v>
      </c>
      <c r="BE23" s="385">
        <f t="shared" si="41"/>
        <v>-16.326999999999998</v>
      </c>
      <c r="BF23" s="386">
        <f t="shared" si="42"/>
        <v>-1.47</v>
      </c>
      <c r="BG23" s="384">
        <f t="shared" si="43"/>
        <v>-3.8429491404146345E-2</v>
      </c>
      <c r="BH23" s="587">
        <v>392.63299999999998</v>
      </c>
      <c r="BI23" s="573">
        <f t="shared" si="87"/>
        <v>0.35427590233057132</v>
      </c>
      <c r="BJ23" s="576">
        <f t="shared" si="45"/>
        <v>-32.223000000000013</v>
      </c>
      <c r="BK23" s="588">
        <f t="shared" si="46"/>
        <v>-2.91</v>
      </c>
      <c r="BL23" s="573">
        <f t="shared" si="47"/>
        <v>-7.5844521437851919E-2</v>
      </c>
      <c r="BM23" s="448">
        <v>383.75200000000001</v>
      </c>
      <c r="BN23" s="449">
        <f t="shared" si="88"/>
        <v>0.34626250486118443</v>
      </c>
      <c r="BO23" s="450">
        <f t="shared" si="49"/>
        <v>-41.103999999999985</v>
      </c>
      <c r="BP23" s="451">
        <f t="shared" si="50"/>
        <v>-3.71</v>
      </c>
      <c r="BQ23" s="449">
        <f t="shared" si="51"/>
        <v>-9.6748074641760939E-2</v>
      </c>
      <c r="BR23" s="525">
        <v>315.88600000000002</v>
      </c>
      <c r="BS23" s="526">
        <f t="shared" si="89"/>
        <v>0.285026469205581</v>
      </c>
      <c r="BT23" s="527">
        <f t="shared" si="53"/>
        <v>-108.96999999999997</v>
      </c>
      <c r="BU23" s="528">
        <f t="shared" si="54"/>
        <v>-9.83</v>
      </c>
      <c r="BV23" s="529">
        <f t="shared" si="55"/>
        <v>-0.25648690379799266</v>
      </c>
    </row>
    <row r="24" spans="1:74" ht="14.45" customHeight="1" x14ac:dyDescent="0.2">
      <c r="A24" s="7" t="s">
        <v>64</v>
      </c>
      <c r="B24" s="57"/>
      <c r="C24" s="138">
        <v>600.024</v>
      </c>
      <c r="D24" s="58">
        <v>0.54140646359322508</v>
      </c>
      <c r="E24" s="188">
        <v>600.024</v>
      </c>
      <c r="F24" s="189">
        <f t="shared" si="75"/>
        <v>0.54140646359322508</v>
      </c>
      <c r="G24" s="190">
        <f t="shared" si="1"/>
        <v>0</v>
      </c>
      <c r="H24" s="191">
        <f t="shared" si="76"/>
        <v>0</v>
      </c>
      <c r="I24" s="189">
        <f t="shared" si="74"/>
        <v>0</v>
      </c>
      <c r="J24" s="198">
        <v>600.024</v>
      </c>
      <c r="K24" s="199">
        <f t="shared" si="77"/>
        <v>0.54140646359322508</v>
      </c>
      <c r="L24" s="200">
        <f t="shared" si="5"/>
        <v>0</v>
      </c>
      <c r="M24" s="201">
        <f t="shared" si="6"/>
        <v>0</v>
      </c>
      <c r="N24" s="202">
        <f t="shared" si="7"/>
        <v>0</v>
      </c>
      <c r="O24" s="246">
        <v>599.96400000000006</v>
      </c>
      <c r="P24" s="247">
        <f t="shared" si="78"/>
        <v>0.54135232511240505</v>
      </c>
      <c r="Q24" s="248">
        <f t="shared" si="9"/>
        <v>-5.999999999994543E-2</v>
      </c>
      <c r="R24" s="249">
        <f t="shared" si="10"/>
        <v>-0.01</v>
      </c>
      <c r="S24" s="247">
        <f t="shared" si="11"/>
        <v>-9.9996000159902659E-5</v>
      </c>
      <c r="T24" s="256">
        <v>599.46699999999998</v>
      </c>
      <c r="U24" s="257">
        <f t="shared" si="79"/>
        <v>0.54090387802961193</v>
      </c>
      <c r="V24" s="258">
        <f t="shared" si="13"/>
        <v>-0.55700000000001637</v>
      </c>
      <c r="W24" s="259">
        <f t="shared" si="14"/>
        <v>-0.05</v>
      </c>
      <c r="X24" s="257">
        <f t="shared" si="15"/>
        <v>-9.2829620148530121E-4</v>
      </c>
      <c r="Y24" s="274">
        <v>598.72400000000005</v>
      </c>
      <c r="Z24" s="265">
        <f t="shared" si="80"/>
        <v>0.54023346317545651</v>
      </c>
      <c r="AA24" s="264">
        <f t="shared" si="17"/>
        <v>-1.2999999999999545</v>
      </c>
      <c r="AB24" s="266">
        <f t="shared" si="18"/>
        <v>-0.12</v>
      </c>
      <c r="AC24" s="265">
        <f t="shared" si="19"/>
        <v>-2.1665800034664524E-3</v>
      </c>
      <c r="AD24" s="352">
        <v>597.34100000000001</v>
      </c>
      <c r="AE24" s="353">
        <f t="shared" si="81"/>
        <v>0.53898557119255341</v>
      </c>
      <c r="AF24" s="354">
        <f t="shared" si="21"/>
        <v>-2.6829999999999927</v>
      </c>
      <c r="AG24" s="359">
        <f t="shared" si="22"/>
        <v>-0.24</v>
      </c>
      <c r="AH24" s="370">
        <f t="shared" si="23"/>
        <v>-4.4714878071543682E-3</v>
      </c>
      <c r="AI24" s="342">
        <v>593.86300000000006</v>
      </c>
      <c r="AJ24" s="343">
        <f t="shared" si="82"/>
        <v>0.53584734392101563</v>
      </c>
      <c r="AK24" s="344">
        <f t="shared" si="25"/>
        <v>-6.1609999999999445</v>
      </c>
      <c r="AL24" s="349">
        <f t="shared" si="26"/>
        <v>-0.56000000000000005</v>
      </c>
      <c r="AM24" s="364">
        <f t="shared" si="27"/>
        <v>-1.0267922616428584E-2</v>
      </c>
      <c r="AN24" s="332">
        <v>591.06399999999996</v>
      </c>
      <c r="AO24" s="333">
        <f t="shared" si="83"/>
        <v>0.53332178379075834</v>
      </c>
      <c r="AP24" s="334">
        <f t="shared" si="29"/>
        <v>-8.9600000000000364</v>
      </c>
      <c r="AQ24" s="339">
        <f t="shared" si="30"/>
        <v>-0.81</v>
      </c>
      <c r="AR24" s="379">
        <f t="shared" si="31"/>
        <v>-1.4932736023892439E-2</v>
      </c>
      <c r="AS24" s="172">
        <v>580.35900000000004</v>
      </c>
      <c r="AT24" s="173">
        <f t="shared" si="84"/>
        <v>0.5236625765044407</v>
      </c>
      <c r="AU24" s="174">
        <f t="shared" si="33"/>
        <v>-19.664999999999964</v>
      </c>
      <c r="AV24" s="179">
        <f t="shared" si="34"/>
        <v>-1.77</v>
      </c>
      <c r="AW24" s="183">
        <f t="shared" si="35"/>
        <v>-3.277368905243784E-2</v>
      </c>
      <c r="AX24" s="393">
        <v>599.52700000000004</v>
      </c>
      <c r="AY24" s="394">
        <f t="shared" si="85"/>
        <v>0.54095801651043207</v>
      </c>
      <c r="AZ24" s="395">
        <f t="shared" si="37"/>
        <v>-0.49699999999995725</v>
      </c>
      <c r="BA24" s="396">
        <f t="shared" si="38"/>
        <v>-0.04</v>
      </c>
      <c r="BB24" s="394">
        <f t="shared" si="39"/>
        <v>-8.2830020132520913E-4</v>
      </c>
      <c r="BC24" s="383">
        <v>596.50699999999995</v>
      </c>
      <c r="BD24" s="384">
        <f t="shared" si="86"/>
        <v>0.53823304630915414</v>
      </c>
      <c r="BE24" s="385">
        <f t="shared" si="41"/>
        <v>-3.5170000000000528</v>
      </c>
      <c r="BF24" s="386">
        <f t="shared" si="42"/>
        <v>-0.32</v>
      </c>
      <c r="BG24" s="384">
        <f t="shared" si="43"/>
        <v>-5.8614322093783798E-3</v>
      </c>
      <c r="BH24" s="587">
        <v>591.81200000000001</v>
      </c>
      <c r="BI24" s="573">
        <f t="shared" si="87"/>
        <v>0.53399671018498218</v>
      </c>
      <c r="BJ24" s="576">
        <f t="shared" si="45"/>
        <v>-8.2119999999999891</v>
      </c>
      <c r="BK24" s="588">
        <f t="shared" si="46"/>
        <v>-0.74</v>
      </c>
      <c r="BL24" s="573">
        <f t="shared" si="47"/>
        <v>-1.3686119221897773E-2</v>
      </c>
      <c r="BM24" s="448">
        <v>591.25400000000002</v>
      </c>
      <c r="BN24" s="449">
        <f t="shared" si="88"/>
        <v>0.53349322231335539</v>
      </c>
      <c r="BO24" s="450">
        <f t="shared" si="49"/>
        <v>-8.7699999999999818</v>
      </c>
      <c r="BP24" s="451">
        <f t="shared" si="50"/>
        <v>-0.79</v>
      </c>
      <c r="BQ24" s="449">
        <f t="shared" si="51"/>
        <v>-1.46160820233857E-2</v>
      </c>
      <c r="BR24" s="525">
        <v>575.38599999999997</v>
      </c>
      <c r="BS24" s="526">
        <f t="shared" si="89"/>
        <v>0.51917539875246888</v>
      </c>
      <c r="BT24" s="527">
        <f t="shared" si="53"/>
        <v>-24.638000000000034</v>
      </c>
      <c r="BU24" s="528">
        <f t="shared" si="54"/>
        <v>-2.2200000000000002</v>
      </c>
      <c r="BV24" s="529">
        <f t="shared" si="55"/>
        <v>-4.1061690865698761E-2</v>
      </c>
    </row>
    <row r="25" spans="1:74" ht="14.45" customHeight="1" x14ac:dyDescent="0.2">
      <c r="A25" s="4" t="s">
        <v>68</v>
      </c>
      <c r="B25" s="57">
        <v>14885.93</v>
      </c>
      <c r="C25" s="138"/>
      <c r="D25" s="58"/>
      <c r="E25" s="188"/>
      <c r="F25" s="189"/>
      <c r="G25" s="190"/>
      <c r="H25" s="208"/>
      <c r="I25" s="189"/>
      <c r="J25" s="198"/>
      <c r="K25" s="199"/>
      <c r="L25" s="200"/>
      <c r="M25" s="201"/>
      <c r="N25" s="202"/>
      <c r="O25" s="246"/>
      <c r="P25" s="247"/>
      <c r="Q25" s="248"/>
      <c r="R25" s="249"/>
      <c r="S25" s="247"/>
      <c r="T25" s="256"/>
      <c r="U25" s="257"/>
      <c r="V25" s="258"/>
      <c r="W25" s="259"/>
      <c r="X25" s="257"/>
      <c r="Y25" s="274"/>
      <c r="Z25" s="265"/>
      <c r="AA25" s="264"/>
      <c r="AB25" s="266"/>
      <c r="AC25" s="265"/>
      <c r="AD25" s="352"/>
      <c r="AE25" s="353"/>
      <c r="AF25" s="354"/>
      <c r="AG25" s="359"/>
      <c r="AH25" s="370"/>
      <c r="AI25" s="342"/>
      <c r="AJ25" s="343"/>
      <c r="AK25" s="344"/>
      <c r="AL25" s="349"/>
      <c r="AM25" s="364"/>
      <c r="AN25" s="332"/>
      <c r="AO25" s="333"/>
      <c r="AP25" s="334"/>
      <c r="AQ25" s="339"/>
      <c r="AR25" s="379"/>
      <c r="AS25" s="172"/>
      <c r="AT25" s="173"/>
      <c r="AU25" s="174"/>
      <c r="AV25" s="179"/>
      <c r="AW25" s="183"/>
      <c r="AX25" s="393"/>
      <c r="AY25" s="394"/>
      <c r="AZ25" s="395"/>
      <c r="BA25" s="396"/>
      <c r="BB25" s="394"/>
      <c r="BC25" s="383"/>
      <c r="BD25" s="384"/>
      <c r="BE25" s="385"/>
      <c r="BF25" s="386"/>
      <c r="BG25" s="384"/>
      <c r="BH25" s="587"/>
      <c r="BI25" s="573"/>
      <c r="BJ25" s="576"/>
      <c r="BK25" s="588"/>
      <c r="BL25" s="573"/>
      <c r="BM25" s="448"/>
      <c r="BN25" s="449"/>
      <c r="BO25" s="450"/>
      <c r="BP25" s="451"/>
      <c r="BQ25" s="449"/>
      <c r="BR25" s="525"/>
      <c r="BS25" s="526"/>
      <c r="BT25" s="527"/>
      <c r="BU25" s="528"/>
      <c r="BV25" s="529"/>
    </row>
    <row r="26" spans="1:74" ht="14.45" customHeight="1" x14ac:dyDescent="0.2">
      <c r="A26" s="7" t="s">
        <v>61</v>
      </c>
      <c r="B26" s="57"/>
      <c r="C26" s="138">
        <v>571.87099999999998</v>
      </c>
      <c r="D26" s="58">
        <v>3.8416880907004132E-2</v>
      </c>
      <c r="E26" s="188">
        <v>571.274</v>
      </c>
      <c r="F26" s="189">
        <f>E26/$B$25</f>
        <v>3.8376775921961204E-2</v>
      </c>
      <c r="G26" s="190">
        <f t="shared" si="1"/>
        <v>-0.59699999999997999</v>
      </c>
      <c r="H26" s="191">
        <f>ROUND((F26-D26)*100,2)</f>
        <v>0</v>
      </c>
      <c r="I26" s="189">
        <f t="shared" ref="I26:I28" si="90">(E26-C26)/C26</f>
        <v>-1.0439417281169704E-3</v>
      </c>
      <c r="J26" s="198">
        <v>571.87099999999998</v>
      </c>
      <c r="K26" s="199">
        <f>J26/$B$25</f>
        <v>3.8416880907004132E-2</v>
      </c>
      <c r="L26" s="200">
        <f t="shared" si="5"/>
        <v>0</v>
      </c>
      <c r="M26" s="201">
        <f t="shared" si="6"/>
        <v>0</v>
      </c>
      <c r="N26" s="202">
        <f t="shared" si="7"/>
        <v>0</v>
      </c>
      <c r="O26" s="246">
        <v>570.49</v>
      </c>
      <c r="P26" s="247">
        <f>O26/$B$25</f>
        <v>3.8324108738923265E-2</v>
      </c>
      <c r="Q26" s="248">
        <f t="shared" si="9"/>
        <v>-1.3809999999999718</v>
      </c>
      <c r="R26" s="249">
        <f t="shared" si="10"/>
        <v>-0.01</v>
      </c>
      <c r="S26" s="247">
        <f t="shared" si="11"/>
        <v>-2.4148802789439785E-3</v>
      </c>
      <c r="T26" s="256">
        <v>538.39499999999998</v>
      </c>
      <c r="U26" s="257">
        <f>T26/$B$25</f>
        <v>3.616804593330749E-2</v>
      </c>
      <c r="V26" s="258">
        <f t="shared" si="13"/>
        <v>-33.475999999999999</v>
      </c>
      <c r="W26" s="259">
        <f t="shared" si="14"/>
        <v>-0.22</v>
      </c>
      <c r="X26" s="257">
        <f t="shared" si="15"/>
        <v>-5.8537677203425245E-2</v>
      </c>
      <c r="Y26" s="274">
        <v>502.98700000000002</v>
      </c>
      <c r="Z26" s="265">
        <f>Y26/$B$25</f>
        <v>3.3789423972838781E-2</v>
      </c>
      <c r="AA26" s="264">
        <f t="shared" si="17"/>
        <v>-68.883999999999958</v>
      </c>
      <c r="AB26" s="266">
        <f t="shared" si="18"/>
        <v>-0.46</v>
      </c>
      <c r="AC26" s="265">
        <f t="shared" si="19"/>
        <v>-0.12045373869281702</v>
      </c>
      <c r="AD26" s="352">
        <v>485.30500000000001</v>
      </c>
      <c r="AE26" s="353">
        <f>AD26/$B$25</f>
        <v>3.2601590898250897E-2</v>
      </c>
      <c r="AF26" s="354">
        <f t="shared" si="21"/>
        <v>-86.565999999999974</v>
      </c>
      <c r="AG26" s="359">
        <f t="shared" si="22"/>
        <v>-0.57999999999999996</v>
      </c>
      <c r="AH26" s="370">
        <f t="shared" si="23"/>
        <v>-0.15137329922307649</v>
      </c>
      <c r="AI26" s="342">
        <v>424.25400000000002</v>
      </c>
      <c r="AJ26" s="343">
        <f>AI26/$B$25</f>
        <v>2.8500335551759279E-2</v>
      </c>
      <c r="AK26" s="344">
        <f t="shared" si="25"/>
        <v>-147.61699999999996</v>
      </c>
      <c r="AL26" s="349">
        <f t="shared" si="26"/>
        <v>-0.99</v>
      </c>
      <c r="AM26" s="364">
        <f t="shared" si="27"/>
        <v>-0.25812989293039856</v>
      </c>
      <c r="AN26" s="332">
        <v>374.60300000000001</v>
      </c>
      <c r="AO26" s="333">
        <f>AN26/$B$25</f>
        <v>2.5164904040258149E-2</v>
      </c>
      <c r="AP26" s="334">
        <f t="shared" si="29"/>
        <v>-197.26799999999997</v>
      </c>
      <c r="AQ26" s="339">
        <f t="shared" si="30"/>
        <v>-1.33</v>
      </c>
      <c r="AR26" s="379">
        <f t="shared" si="31"/>
        <v>-0.3449519209751849</v>
      </c>
      <c r="AS26" s="172">
        <v>334.61500000000001</v>
      </c>
      <c r="AT26" s="173">
        <f>AS26/$B$25</f>
        <v>2.247860899520554E-2</v>
      </c>
      <c r="AU26" s="174">
        <f t="shared" si="33"/>
        <v>-237.25599999999997</v>
      </c>
      <c r="AV26" s="179">
        <f t="shared" si="34"/>
        <v>-1.59</v>
      </c>
      <c r="AW26" s="183">
        <f t="shared" si="35"/>
        <v>-0.41487678165180608</v>
      </c>
      <c r="AX26" s="393">
        <v>530.15099999999995</v>
      </c>
      <c r="AY26" s="394">
        <f>AX26/$B$25</f>
        <v>3.5614234381056473E-2</v>
      </c>
      <c r="AZ26" s="395">
        <f t="shared" si="37"/>
        <v>-41.720000000000027</v>
      </c>
      <c r="BA26" s="396">
        <f t="shared" si="38"/>
        <v>-0.28000000000000003</v>
      </c>
      <c r="BB26" s="394">
        <f t="shared" si="39"/>
        <v>-7.2953515740438013E-2</v>
      </c>
      <c r="BC26" s="383">
        <v>444.233</v>
      </c>
      <c r="BD26" s="384">
        <f>BC26/$B$25</f>
        <v>2.9842475411344806E-2</v>
      </c>
      <c r="BE26" s="385">
        <f t="shared" si="41"/>
        <v>-127.63799999999998</v>
      </c>
      <c r="BF26" s="386">
        <f t="shared" si="42"/>
        <v>-0.86</v>
      </c>
      <c r="BG26" s="384">
        <f t="shared" si="43"/>
        <v>-0.22319369228374927</v>
      </c>
      <c r="BH26" s="587">
        <v>388.27600000000001</v>
      </c>
      <c r="BI26" s="573">
        <f>BH26/$B$25</f>
        <v>2.6083422399541045E-2</v>
      </c>
      <c r="BJ26" s="576">
        <f t="shared" si="45"/>
        <v>-183.59499999999997</v>
      </c>
      <c r="BK26" s="588">
        <f t="shared" si="46"/>
        <v>-1.23</v>
      </c>
      <c r="BL26" s="573">
        <f t="shared" si="47"/>
        <v>-0.32104268270291725</v>
      </c>
      <c r="BM26" s="448">
        <v>382.37799999999999</v>
      </c>
      <c r="BN26" s="449">
        <f>BM26/$B$25</f>
        <v>2.5687209331227541E-2</v>
      </c>
      <c r="BO26" s="450">
        <f t="shared" si="49"/>
        <v>-189.49299999999999</v>
      </c>
      <c r="BP26" s="451">
        <f t="shared" si="50"/>
        <v>-1.27</v>
      </c>
      <c r="BQ26" s="449">
        <f t="shared" si="51"/>
        <v>-0.33135619746411343</v>
      </c>
      <c r="BR26" s="525">
        <v>317.32799999999997</v>
      </c>
      <c r="BS26" s="526">
        <f>BR26/$B$25</f>
        <v>2.1317311044724781E-2</v>
      </c>
      <c r="BT26" s="527">
        <f t="shared" si="53"/>
        <v>-254.54300000000001</v>
      </c>
      <c r="BU26" s="528">
        <f t="shared" si="54"/>
        <v>-1.71</v>
      </c>
      <c r="BV26" s="529">
        <f t="shared" si="55"/>
        <v>-0.44510562696831979</v>
      </c>
    </row>
    <row r="27" spans="1:74" ht="14.45" customHeight="1" x14ac:dyDescent="0.2">
      <c r="A27" s="7" t="s">
        <v>62</v>
      </c>
      <c r="B27" s="57"/>
      <c r="C27" s="138">
        <v>1962.029</v>
      </c>
      <c r="D27" s="58">
        <v>0.13180426080197877</v>
      </c>
      <c r="E27" s="188">
        <v>1962.0170000000001</v>
      </c>
      <c r="F27" s="189">
        <f t="shared" ref="F27:F29" si="91">E27/$B$25</f>
        <v>0.13180345467162616</v>
      </c>
      <c r="G27" s="190">
        <f t="shared" si="1"/>
        <v>-1.1999999999943611E-2</v>
      </c>
      <c r="H27" s="191">
        <f t="shared" ref="H27:H29" si="92">ROUND((F27-D27)*100,2)</f>
        <v>0</v>
      </c>
      <c r="I27" s="189">
        <f t="shared" si="90"/>
        <v>-6.1161175497118598E-6</v>
      </c>
      <c r="J27" s="198">
        <v>1962.029</v>
      </c>
      <c r="K27" s="199">
        <f t="shared" ref="K27:K29" si="93">J27/$B$25</f>
        <v>0.13180426080197877</v>
      </c>
      <c r="L27" s="200">
        <f t="shared" si="5"/>
        <v>0</v>
      </c>
      <c r="M27" s="201">
        <f t="shared" si="6"/>
        <v>0</v>
      </c>
      <c r="N27" s="202">
        <f t="shared" si="7"/>
        <v>0</v>
      </c>
      <c r="O27" s="246">
        <v>1951.0709999999999</v>
      </c>
      <c r="P27" s="247">
        <f t="shared" ref="P27:P29" si="94">O27/$B$25</f>
        <v>0.1310681294349765</v>
      </c>
      <c r="Q27" s="248">
        <f t="shared" si="9"/>
        <v>-10.958000000000084</v>
      </c>
      <c r="R27" s="249">
        <f t="shared" si="10"/>
        <v>-7.0000000000000007E-2</v>
      </c>
      <c r="S27" s="247">
        <f t="shared" si="11"/>
        <v>-5.5850346758381676E-3</v>
      </c>
      <c r="T27" s="256">
        <v>1911.0830000000001</v>
      </c>
      <c r="U27" s="257">
        <f t="shared" ref="U27:U29" si="95">T27/$B$25</f>
        <v>0.1283818343899239</v>
      </c>
      <c r="V27" s="258">
        <f t="shared" si="13"/>
        <v>-50.945999999999913</v>
      </c>
      <c r="W27" s="259">
        <f t="shared" si="14"/>
        <v>-0.34</v>
      </c>
      <c r="X27" s="257">
        <f t="shared" si="15"/>
        <v>-2.5965977057423675E-2</v>
      </c>
      <c r="Y27" s="274">
        <v>1854.952</v>
      </c>
      <c r="Z27" s="265">
        <f t="shared" ref="Z27:Z29" si="96">Y27/$B$25</f>
        <v>0.12461109248800713</v>
      </c>
      <c r="AA27" s="264">
        <f t="shared" si="17"/>
        <v>-107.077</v>
      </c>
      <c r="AB27" s="266">
        <f t="shared" si="18"/>
        <v>-0.72</v>
      </c>
      <c r="AC27" s="265">
        <f t="shared" si="19"/>
        <v>-5.4574626572797852E-2</v>
      </c>
      <c r="AD27" s="352">
        <v>1859.952</v>
      </c>
      <c r="AE27" s="353">
        <f t="shared" ref="AE27:AE29" si="97">AD27/$B$25</f>
        <v>0.12494698013493279</v>
      </c>
      <c r="AF27" s="354">
        <f t="shared" si="21"/>
        <v>-102.077</v>
      </c>
      <c r="AG27" s="359">
        <f t="shared" si="22"/>
        <v>-0.69</v>
      </c>
      <c r="AH27" s="370">
        <f t="shared" si="23"/>
        <v>-5.2026244260405939E-2</v>
      </c>
      <c r="AI27" s="342">
        <v>1722.712</v>
      </c>
      <c r="AJ27" s="343">
        <f t="shared" ref="AJ27:AJ29" si="98">AI27/$B$25</f>
        <v>0.11572753600211744</v>
      </c>
      <c r="AK27" s="344">
        <f t="shared" si="25"/>
        <v>-239.31700000000001</v>
      </c>
      <c r="AL27" s="349">
        <f t="shared" si="26"/>
        <v>-1.61</v>
      </c>
      <c r="AM27" s="364">
        <f t="shared" si="27"/>
        <v>-0.12197424197093927</v>
      </c>
      <c r="AN27" s="332">
        <v>1523.894</v>
      </c>
      <c r="AO27" s="333">
        <f t="shared" ref="AO27:AO29" si="99">AN27/$B$25</f>
        <v>0.1023714339648245</v>
      </c>
      <c r="AP27" s="334">
        <f t="shared" si="29"/>
        <v>-438.13499999999999</v>
      </c>
      <c r="AQ27" s="339">
        <f t="shared" si="30"/>
        <v>-2.94</v>
      </c>
      <c r="AR27" s="379">
        <f t="shared" si="31"/>
        <v>-0.22330709688796649</v>
      </c>
      <c r="AS27" s="172">
        <v>1289.422</v>
      </c>
      <c r="AT27" s="173">
        <f t="shared" ref="AT27:AT29" si="100">AS27/$B$25</f>
        <v>8.6620184294834118E-2</v>
      </c>
      <c r="AU27" s="174">
        <f t="shared" si="33"/>
        <v>-672.60699999999997</v>
      </c>
      <c r="AV27" s="179">
        <f t="shared" si="34"/>
        <v>-4.5199999999999996</v>
      </c>
      <c r="AW27" s="183">
        <f t="shared" si="35"/>
        <v>-0.34281195639819795</v>
      </c>
      <c r="AX27" s="393">
        <v>1918.547</v>
      </c>
      <c r="AY27" s="394">
        <f t="shared" ref="AY27:AY29" si="101">AX27/$B$25</f>
        <v>0.12888324746925453</v>
      </c>
      <c r="AZ27" s="395">
        <f t="shared" si="37"/>
        <v>-43.481999999999971</v>
      </c>
      <c r="BA27" s="396">
        <f t="shared" si="38"/>
        <v>-0.28999999999999998</v>
      </c>
      <c r="BB27" s="394">
        <f t="shared" si="39"/>
        <v>-2.216175194148505E-2</v>
      </c>
      <c r="BC27" s="383">
        <v>1779.4380000000001</v>
      </c>
      <c r="BD27" s="384">
        <f t="shared" ref="BD27:BD29" si="102">BC27/$B$25</f>
        <v>0.11953824853401837</v>
      </c>
      <c r="BE27" s="385">
        <f t="shared" si="41"/>
        <v>-182.59099999999989</v>
      </c>
      <c r="BF27" s="386">
        <f t="shared" si="42"/>
        <v>-1.23</v>
      </c>
      <c r="BG27" s="384">
        <f t="shared" si="43"/>
        <v>-9.3062334960390444E-2</v>
      </c>
      <c r="BH27" s="587">
        <v>1615.1959999999999</v>
      </c>
      <c r="BI27" s="573">
        <f t="shared" ref="BI27:BI29" si="103">BH27/$B$25</f>
        <v>0.1085048767527457</v>
      </c>
      <c r="BJ27" s="576">
        <f t="shared" si="45"/>
        <v>-346.83300000000008</v>
      </c>
      <c r="BK27" s="588">
        <f t="shared" si="46"/>
        <v>-2.33</v>
      </c>
      <c r="BL27" s="573">
        <f t="shared" si="47"/>
        <v>-0.17677261651076517</v>
      </c>
      <c r="BM27" s="448">
        <v>1568.7260000000001</v>
      </c>
      <c r="BN27" s="449">
        <f t="shared" ref="BN27:BN29" si="104">BM27/$B$25</f>
        <v>0.1053831369622187</v>
      </c>
      <c r="BO27" s="450">
        <f t="shared" si="49"/>
        <v>-393.30299999999988</v>
      </c>
      <c r="BP27" s="451">
        <f t="shared" si="50"/>
        <v>-2.64</v>
      </c>
      <c r="BQ27" s="449">
        <f t="shared" si="51"/>
        <v>-0.20045728172213553</v>
      </c>
      <c r="BR27" s="525">
        <v>1252.174</v>
      </c>
      <c r="BS27" s="526">
        <f t="shared" ref="BS27:BS29" si="105">BR27/$B$25</f>
        <v>8.4117955680296758E-2</v>
      </c>
      <c r="BT27" s="527">
        <f t="shared" si="53"/>
        <v>-709.85500000000002</v>
      </c>
      <c r="BU27" s="528">
        <f t="shared" si="54"/>
        <v>-4.7699999999999996</v>
      </c>
      <c r="BV27" s="529">
        <f t="shared" si="55"/>
        <v>-0.36179638527259284</v>
      </c>
    </row>
    <row r="28" spans="1:74" ht="14.45" customHeight="1" x14ac:dyDescent="0.2">
      <c r="A28" s="7" t="s">
        <v>63</v>
      </c>
      <c r="B28" s="57"/>
      <c r="C28" s="138">
        <v>4321.58</v>
      </c>
      <c r="D28" s="58">
        <v>0.29031306744019353</v>
      </c>
      <c r="E28" s="188">
        <v>4321.3500000000004</v>
      </c>
      <c r="F28" s="189">
        <f t="shared" si="91"/>
        <v>0.29029761660843495</v>
      </c>
      <c r="G28" s="190">
        <f t="shared" si="1"/>
        <v>-0.22999999999956344</v>
      </c>
      <c r="H28" s="191">
        <f t="shared" si="92"/>
        <v>0</v>
      </c>
      <c r="I28" s="189">
        <f t="shared" si="90"/>
        <v>-5.3221275551896172E-5</v>
      </c>
      <c r="J28" s="198">
        <v>4321.58</v>
      </c>
      <c r="K28" s="199">
        <f t="shared" si="93"/>
        <v>0.29031306744019353</v>
      </c>
      <c r="L28" s="200">
        <f t="shared" si="5"/>
        <v>0</v>
      </c>
      <c r="M28" s="201">
        <f t="shared" si="6"/>
        <v>0</v>
      </c>
      <c r="N28" s="202">
        <f t="shared" si="7"/>
        <v>0</v>
      </c>
      <c r="O28" s="246">
        <v>4317.6559999999999</v>
      </c>
      <c r="P28" s="247">
        <f t="shared" si="94"/>
        <v>0.29004946281488625</v>
      </c>
      <c r="Q28" s="248">
        <f t="shared" si="9"/>
        <v>-3.9239999999999782</v>
      </c>
      <c r="R28" s="249">
        <f t="shared" si="10"/>
        <v>-0.03</v>
      </c>
      <c r="S28" s="247">
        <f t="shared" si="11"/>
        <v>-9.0800124028711222E-4</v>
      </c>
      <c r="T28" s="256">
        <v>4290.2969999999996</v>
      </c>
      <c r="U28" s="257">
        <f t="shared" si="95"/>
        <v>0.28821155278843846</v>
      </c>
      <c r="V28" s="258">
        <f t="shared" si="13"/>
        <v>-31.283000000000357</v>
      </c>
      <c r="W28" s="259">
        <f t="shared" si="14"/>
        <v>-0.21</v>
      </c>
      <c r="X28" s="257">
        <f t="shared" si="15"/>
        <v>-7.2387876656223784E-3</v>
      </c>
      <c r="Y28" s="274">
        <v>4268.0559999999996</v>
      </c>
      <c r="Z28" s="265">
        <f t="shared" si="96"/>
        <v>0.28671745735738374</v>
      </c>
      <c r="AA28" s="264">
        <f t="shared" si="17"/>
        <v>-53.524000000000342</v>
      </c>
      <c r="AB28" s="266">
        <f t="shared" si="18"/>
        <v>-0.36</v>
      </c>
      <c r="AC28" s="265">
        <f t="shared" si="19"/>
        <v>-1.2385285011500503E-2</v>
      </c>
      <c r="AD28" s="352">
        <v>4257.47</v>
      </c>
      <c r="AE28" s="353">
        <f t="shared" si="97"/>
        <v>0.28600631603131282</v>
      </c>
      <c r="AF28" s="354">
        <f t="shared" si="21"/>
        <v>-64.109999999999673</v>
      </c>
      <c r="AG28" s="359">
        <f t="shared" si="22"/>
        <v>-0.43</v>
      </c>
      <c r="AH28" s="370">
        <f t="shared" si="23"/>
        <v>-1.4834852067993575E-2</v>
      </c>
      <c r="AI28" s="342">
        <v>4177.2340000000004</v>
      </c>
      <c r="AJ28" s="343">
        <f t="shared" si="98"/>
        <v>0.28061625978356747</v>
      </c>
      <c r="AK28" s="344">
        <f t="shared" si="25"/>
        <v>-144.34599999999955</v>
      </c>
      <c r="AL28" s="349">
        <f t="shared" si="26"/>
        <v>-0.97</v>
      </c>
      <c r="AM28" s="364">
        <f t="shared" si="27"/>
        <v>-3.3401209742732876E-2</v>
      </c>
      <c r="AN28" s="332">
        <v>4028.2649999999999</v>
      </c>
      <c r="AO28" s="333">
        <f t="shared" si="99"/>
        <v>0.27060889040859387</v>
      </c>
      <c r="AP28" s="334">
        <f t="shared" si="29"/>
        <v>-293.31500000000005</v>
      </c>
      <c r="AQ28" s="339">
        <f t="shared" si="30"/>
        <v>-1.97</v>
      </c>
      <c r="AR28" s="379">
        <f t="shared" si="31"/>
        <v>-6.787216712406112E-2</v>
      </c>
      <c r="AS28" s="172">
        <v>3674.3519999999999</v>
      </c>
      <c r="AT28" s="173">
        <f t="shared" si="100"/>
        <v>0.24683388945131407</v>
      </c>
      <c r="AU28" s="174">
        <f t="shared" si="33"/>
        <v>-647.22800000000007</v>
      </c>
      <c r="AV28" s="179">
        <f t="shared" si="34"/>
        <v>-4.3499999999999996</v>
      </c>
      <c r="AW28" s="183">
        <f t="shared" si="35"/>
        <v>-0.1497665205781219</v>
      </c>
      <c r="AX28" s="393">
        <v>4292.4889999999996</v>
      </c>
      <c r="AY28" s="394">
        <f t="shared" si="101"/>
        <v>0.28835880593285063</v>
      </c>
      <c r="AZ28" s="395">
        <f t="shared" si="37"/>
        <v>-29.091000000000349</v>
      </c>
      <c r="BA28" s="396">
        <f t="shared" si="38"/>
        <v>-0.2</v>
      </c>
      <c r="BB28" s="394">
        <f t="shared" si="39"/>
        <v>-6.7315657699268203E-3</v>
      </c>
      <c r="BC28" s="383">
        <v>4222.1130000000003</v>
      </c>
      <c r="BD28" s="384">
        <f t="shared" si="102"/>
        <v>0.28363112012484276</v>
      </c>
      <c r="BE28" s="385">
        <f t="shared" si="41"/>
        <v>-99.466999999999643</v>
      </c>
      <c r="BF28" s="386">
        <f t="shared" si="42"/>
        <v>-0.67</v>
      </c>
      <c r="BG28" s="384">
        <f t="shared" si="43"/>
        <v>-2.3016350501436893E-2</v>
      </c>
      <c r="BH28" s="587">
        <v>4123.3109999999997</v>
      </c>
      <c r="BI28" s="573">
        <f t="shared" si="103"/>
        <v>0.27699384586653303</v>
      </c>
      <c r="BJ28" s="576">
        <f t="shared" si="45"/>
        <v>-198.26900000000023</v>
      </c>
      <c r="BK28" s="588">
        <f t="shared" si="46"/>
        <v>-1.33</v>
      </c>
      <c r="BL28" s="573">
        <f t="shared" si="47"/>
        <v>-4.5878822097473661E-2</v>
      </c>
      <c r="BM28" s="448">
        <v>4088.4659999999999</v>
      </c>
      <c r="BN28" s="449">
        <f t="shared" si="104"/>
        <v>0.27465304485510811</v>
      </c>
      <c r="BO28" s="450">
        <f t="shared" si="49"/>
        <v>-233.11400000000003</v>
      </c>
      <c r="BP28" s="451">
        <f t="shared" si="50"/>
        <v>-1.57</v>
      </c>
      <c r="BQ28" s="449">
        <f t="shared" si="51"/>
        <v>-5.3941845343601191E-2</v>
      </c>
      <c r="BR28" s="525">
        <v>3781.6869999999999</v>
      </c>
      <c r="BS28" s="526">
        <f t="shared" si="105"/>
        <v>0.25404438956786707</v>
      </c>
      <c r="BT28" s="527">
        <f t="shared" si="53"/>
        <v>-539.89300000000003</v>
      </c>
      <c r="BU28" s="528">
        <f t="shared" si="54"/>
        <v>-3.63</v>
      </c>
      <c r="BV28" s="529">
        <f t="shared" si="55"/>
        <v>-0.12492953965910616</v>
      </c>
    </row>
    <row r="29" spans="1:74" ht="14.45" customHeight="1" x14ac:dyDescent="0.2">
      <c r="A29" s="7" t="s">
        <v>64</v>
      </c>
      <c r="B29" s="57"/>
      <c r="C29" s="138">
        <v>6159.8519999999999</v>
      </c>
      <c r="D29" s="58">
        <v>0.41380363873805664</v>
      </c>
      <c r="E29" s="188">
        <v>6159.8519999999999</v>
      </c>
      <c r="F29" s="189">
        <f t="shared" si="91"/>
        <v>0.41380363873805664</v>
      </c>
      <c r="G29" s="190">
        <f t="shared" si="1"/>
        <v>0</v>
      </c>
      <c r="H29" s="191">
        <f t="shared" si="92"/>
        <v>0</v>
      </c>
      <c r="I29" s="189">
        <f>(E29-C29)/C29</f>
        <v>0</v>
      </c>
      <c r="J29" s="198">
        <v>6159.8519999999999</v>
      </c>
      <c r="K29" s="199">
        <f t="shared" si="93"/>
        <v>0.41380363873805664</v>
      </c>
      <c r="L29" s="200">
        <f t="shared" si="5"/>
        <v>0</v>
      </c>
      <c r="M29" s="201">
        <f t="shared" si="6"/>
        <v>0</v>
      </c>
      <c r="N29" s="202">
        <f t="shared" si="7"/>
        <v>0</v>
      </c>
      <c r="O29" s="246">
        <v>6159.3609999999999</v>
      </c>
      <c r="P29" s="247">
        <f t="shared" si="94"/>
        <v>0.41377065457112855</v>
      </c>
      <c r="Q29" s="248">
        <f t="shared" si="9"/>
        <v>-0.49099999999998545</v>
      </c>
      <c r="R29" s="249">
        <f t="shared" si="10"/>
        <v>0</v>
      </c>
      <c r="S29" s="247">
        <f t="shared" si="11"/>
        <v>-7.970970731114732E-5</v>
      </c>
      <c r="T29" s="256">
        <v>6149.2020000000002</v>
      </c>
      <c r="U29" s="257">
        <f t="shared" si="95"/>
        <v>0.41308819805010505</v>
      </c>
      <c r="V29" s="258">
        <f t="shared" si="13"/>
        <v>-10.649999999999636</v>
      </c>
      <c r="W29" s="259">
        <f t="shared" si="14"/>
        <v>-7.0000000000000007E-2</v>
      </c>
      <c r="X29" s="257">
        <f t="shared" si="15"/>
        <v>-1.7289376433069555E-3</v>
      </c>
      <c r="Y29" s="274">
        <v>6142.652</v>
      </c>
      <c r="Z29" s="265">
        <f t="shared" si="96"/>
        <v>0.41264818523263241</v>
      </c>
      <c r="AA29" s="264">
        <f t="shared" si="17"/>
        <v>-17.199999999999818</v>
      </c>
      <c r="AB29" s="266">
        <f t="shared" si="18"/>
        <v>-0.12</v>
      </c>
      <c r="AC29" s="265">
        <f t="shared" si="19"/>
        <v>-2.7922748793314869E-3</v>
      </c>
      <c r="AD29" s="352">
        <v>6134.3959999999997</v>
      </c>
      <c r="AE29" s="353">
        <f t="shared" si="97"/>
        <v>0.41209356755002874</v>
      </c>
      <c r="AF29" s="354">
        <f t="shared" si="21"/>
        <v>-25.456000000000131</v>
      </c>
      <c r="AG29" s="359">
        <f t="shared" si="22"/>
        <v>-0.17</v>
      </c>
      <c r="AH29" s="370">
        <f t="shared" si="23"/>
        <v>-4.1325668214106659E-3</v>
      </c>
      <c r="AI29" s="342">
        <v>6104.88</v>
      </c>
      <c r="AJ29" s="343">
        <f t="shared" si="98"/>
        <v>0.41011075559269727</v>
      </c>
      <c r="AK29" s="344">
        <f t="shared" si="25"/>
        <v>-54.971999999999753</v>
      </c>
      <c r="AL29" s="349">
        <f t="shared" si="26"/>
        <v>-0.37</v>
      </c>
      <c r="AM29" s="364">
        <f t="shared" si="27"/>
        <v>-8.924240387593688E-3</v>
      </c>
      <c r="AN29" s="332">
        <v>6049.1859999999997</v>
      </c>
      <c r="AO29" s="333">
        <f t="shared" si="99"/>
        <v>0.40636937027112174</v>
      </c>
      <c r="AP29" s="334">
        <f t="shared" si="29"/>
        <v>-110.66600000000017</v>
      </c>
      <c r="AQ29" s="339">
        <f t="shared" si="30"/>
        <v>-0.74</v>
      </c>
      <c r="AR29" s="379">
        <f t="shared" si="31"/>
        <v>-1.7965691383494305E-2</v>
      </c>
      <c r="AS29" s="172">
        <v>5884.076</v>
      </c>
      <c r="AT29" s="173">
        <f t="shared" si="100"/>
        <v>0.39527768839434285</v>
      </c>
      <c r="AU29" s="174">
        <f t="shared" si="33"/>
        <v>-275.77599999999984</v>
      </c>
      <c r="AV29" s="179">
        <f t="shared" si="34"/>
        <v>-1.85</v>
      </c>
      <c r="AW29" s="183">
        <f t="shared" si="35"/>
        <v>-4.4769906809449291E-2</v>
      </c>
      <c r="AX29" s="393">
        <v>6148.2809999999999</v>
      </c>
      <c r="AY29" s="394">
        <f t="shared" si="101"/>
        <v>0.41302632754554131</v>
      </c>
      <c r="AZ29" s="395">
        <f t="shared" si="37"/>
        <v>-11.570999999999913</v>
      </c>
      <c r="BA29" s="396">
        <f t="shared" si="38"/>
        <v>-0.08</v>
      </c>
      <c r="BB29" s="394">
        <f t="shared" si="39"/>
        <v>-1.878454222601438E-3</v>
      </c>
      <c r="BC29" s="383">
        <v>6121.7039999999997</v>
      </c>
      <c r="BD29" s="384">
        <f t="shared" si="102"/>
        <v>0.4112409503470727</v>
      </c>
      <c r="BE29" s="385">
        <f t="shared" si="41"/>
        <v>-38.148000000000138</v>
      </c>
      <c r="BF29" s="386">
        <f t="shared" si="42"/>
        <v>-0.26</v>
      </c>
      <c r="BG29" s="384">
        <f t="shared" si="43"/>
        <v>-6.1930059358569229E-3</v>
      </c>
      <c r="BH29" s="587">
        <v>6086.701</v>
      </c>
      <c r="BI29" s="573">
        <f t="shared" si="103"/>
        <v>0.40888953528600497</v>
      </c>
      <c r="BJ29" s="576">
        <f t="shared" si="45"/>
        <v>-73.15099999999984</v>
      </c>
      <c r="BK29" s="588">
        <f t="shared" si="46"/>
        <v>-0.49</v>
      </c>
      <c r="BL29" s="573">
        <f t="shared" si="47"/>
        <v>-1.1875447656859262E-2</v>
      </c>
      <c r="BM29" s="448">
        <v>6079.866</v>
      </c>
      <c r="BN29" s="449">
        <f t="shared" si="104"/>
        <v>0.4084303768726576</v>
      </c>
      <c r="BO29" s="450">
        <f t="shared" si="49"/>
        <v>-79.985999999999876</v>
      </c>
      <c r="BP29" s="451">
        <f t="shared" si="50"/>
        <v>-0.54</v>
      </c>
      <c r="BQ29" s="449">
        <f t="shared" si="51"/>
        <v>-1.2985052238268043E-2</v>
      </c>
      <c r="BR29" s="525">
        <v>5953.0079999999998</v>
      </c>
      <c r="BS29" s="526">
        <f t="shared" si="105"/>
        <v>0.39990836984991868</v>
      </c>
      <c r="BT29" s="527">
        <f t="shared" si="53"/>
        <v>-206.84400000000005</v>
      </c>
      <c r="BU29" s="528">
        <f t="shared" si="54"/>
        <v>-1.39</v>
      </c>
      <c r="BV29" s="529">
        <f t="shared" si="55"/>
        <v>-3.3579378205840019E-2</v>
      </c>
    </row>
    <row r="30" spans="1:74" ht="14.45" customHeight="1" x14ac:dyDescent="0.2">
      <c r="A30" s="6" t="s">
        <v>69</v>
      </c>
      <c r="B30" s="59"/>
      <c r="C30" s="60"/>
      <c r="D30" s="58"/>
      <c r="E30" s="192"/>
      <c r="F30" s="189"/>
      <c r="G30" s="190"/>
      <c r="H30" s="194"/>
      <c r="I30" s="189"/>
      <c r="J30" s="203"/>
      <c r="K30" s="199"/>
      <c r="L30" s="200"/>
      <c r="M30" s="201"/>
      <c r="N30" s="202"/>
      <c r="O30" s="251"/>
      <c r="P30" s="247"/>
      <c r="Q30" s="248"/>
      <c r="R30" s="249"/>
      <c r="S30" s="247"/>
      <c r="T30" s="261"/>
      <c r="U30" s="257"/>
      <c r="V30" s="258"/>
      <c r="W30" s="259"/>
      <c r="X30" s="257"/>
      <c r="Y30" s="276"/>
      <c r="Z30" s="265"/>
      <c r="AA30" s="264"/>
      <c r="AB30" s="266"/>
      <c r="AC30" s="265"/>
      <c r="AD30" s="356"/>
      <c r="AE30" s="353"/>
      <c r="AF30" s="354"/>
      <c r="AG30" s="359"/>
      <c r="AH30" s="370"/>
      <c r="AI30" s="346"/>
      <c r="AJ30" s="343"/>
      <c r="AK30" s="344"/>
      <c r="AL30" s="349"/>
      <c r="AM30" s="364"/>
      <c r="AN30" s="336"/>
      <c r="AO30" s="333"/>
      <c r="AP30" s="334"/>
      <c r="AQ30" s="339"/>
      <c r="AR30" s="379"/>
      <c r="AS30" s="176"/>
      <c r="AT30" s="173"/>
      <c r="AU30" s="174"/>
      <c r="AV30" s="179"/>
      <c r="AW30" s="183"/>
      <c r="AX30" s="398"/>
      <c r="AY30" s="394"/>
      <c r="AZ30" s="395"/>
      <c r="BA30" s="396"/>
      <c r="BB30" s="394"/>
      <c r="BC30" s="388"/>
      <c r="BD30" s="384"/>
      <c r="BE30" s="385"/>
      <c r="BF30" s="386"/>
      <c r="BG30" s="384"/>
      <c r="BH30" s="589"/>
      <c r="BI30" s="573"/>
      <c r="BJ30" s="576"/>
      <c r="BK30" s="588"/>
      <c r="BL30" s="573"/>
      <c r="BM30" s="453"/>
      <c r="BN30" s="449"/>
      <c r="BO30" s="450"/>
      <c r="BP30" s="451"/>
      <c r="BQ30" s="449"/>
      <c r="BR30" s="530"/>
      <c r="BS30" s="526"/>
      <c r="BT30" s="527"/>
      <c r="BU30" s="528"/>
      <c r="BV30" s="529"/>
    </row>
    <row r="31" spans="1:74" ht="14.45" customHeight="1" x14ac:dyDescent="0.2">
      <c r="A31" s="4" t="s">
        <v>70</v>
      </c>
      <c r="B31" s="57">
        <v>10206.14</v>
      </c>
      <c r="C31" s="138"/>
      <c r="D31" s="58"/>
      <c r="E31" s="188"/>
      <c r="F31" s="189"/>
      <c r="G31" s="190"/>
      <c r="H31" s="191"/>
      <c r="I31" s="189"/>
      <c r="J31" s="198"/>
      <c r="K31" s="199"/>
      <c r="L31" s="200"/>
      <c r="M31" s="201"/>
      <c r="N31" s="202"/>
      <c r="O31" s="246"/>
      <c r="P31" s="247"/>
      <c r="Q31" s="248"/>
      <c r="R31" s="249"/>
      <c r="S31" s="247"/>
      <c r="T31" s="256"/>
      <c r="U31" s="257"/>
      <c r="V31" s="258"/>
      <c r="W31" s="259"/>
      <c r="X31" s="257"/>
      <c r="Y31" s="274"/>
      <c r="Z31" s="265"/>
      <c r="AA31" s="264"/>
      <c r="AB31" s="266"/>
      <c r="AC31" s="265"/>
      <c r="AD31" s="352"/>
      <c r="AE31" s="353"/>
      <c r="AF31" s="354"/>
      <c r="AG31" s="359"/>
      <c r="AH31" s="370"/>
      <c r="AI31" s="342"/>
      <c r="AJ31" s="343"/>
      <c r="AK31" s="344"/>
      <c r="AL31" s="349"/>
      <c r="AM31" s="364"/>
      <c r="AN31" s="332"/>
      <c r="AO31" s="333"/>
      <c r="AP31" s="334"/>
      <c r="AQ31" s="339"/>
      <c r="AR31" s="379"/>
      <c r="AS31" s="172"/>
      <c r="AT31" s="173"/>
      <c r="AU31" s="174"/>
      <c r="AV31" s="179"/>
      <c r="AW31" s="183"/>
      <c r="AX31" s="393"/>
      <c r="AY31" s="394"/>
      <c r="AZ31" s="395"/>
      <c r="BA31" s="396"/>
      <c r="BB31" s="394"/>
      <c r="BC31" s="383"/>
      <c r="BD31" s="384"/>
      <c r="BE31" s="385"/>
      <c r="BF31" s="386"/>
      <c r="BG31" s="384"/>
      <c r="BH31" s="587"/>
      <c r="BI31" s="573"/>
      <c r="BJ31" s="576"/>
      <c r="BK31" s="588"/>
      <c r="BL31" s="573"/>
      <c r="BM31" s="448"/>
      <c r="BN31" s="449"/>
      <c r="BO31" s="450"/>
      <c r="BP31" s="451"/>
      <c r="BQ31" s="449"/>
      <c r="BR31" s="525"/>
      <c r="BS31" s="526"/>
      <c r="BT31" s="527"/>
      <c r="BU31" s="528"/>
      <c r="BV31" s="529"/>
    </row>
    <row r="32" spans="1:74" ht="14.45" customHeight="1" x14ac:dyDescent="0.2">
      <c r="A32" s="7" t="s">
        <v>61</v>
      </c>
      <c r="B32" s="57"/>
      <c r="C32" s="138">
        <v>487.17399999999998</v>
      </c>
      <c r="D32" s="58">
        <v>4.7733423213869301E-2</v>
      </c>
      <c r="E32" s="188">
        <v>486.577</v>
      </c>
      <c r="F32" s="189">
        <f>E32/$B$31</f>
        <v>4.7674929013319434E-2</v>
      </c>
      <c r="G32" s="190">
        <f t="shared" si="1"/>
        <v>-0.59699999999997999</v>
      </c>
      <c r="H32" s="191">
        <f t="shared" ref="H32:H35" si="106">ROUND((F32-D32)*100,2)</f>
        <v>-0.01</v>
      </c>
      <c r="I32" s="189">
        <f t="shared" ref="I32:I35" si="107">(E32-C32)/C32</f>
        <v>-1.2254348548977985E-3</v>
      </c>
      <c r="J32" s="198">
        <v>487.17399999999998</v>
      </c>
      <c r="K32" s="199">
        <f>J32/$B$31</f>
        <v>4.7733423213869301E-2</v>
      </c>
      <c r="L32" s="200">
        <f t="shared" si="5"/>
        <v>0</v>
      </c>
      <c r="M32" s="201">
        <f t="shared" si="6"/>
        <v>0</v>
      </c>
      <c r="N32" s="202">
        <f t="shared" si="7"/>
        <v>0</v>
      </c>
      <c r="O32" s="246">
        <v>486.42700000000002</v>
      </c>
      <c r="P32" s="247">
        <f>O32/$B$31</f>
        <v>4.7660231978005403E-2</v>
      </c>
      <c r="Q32" s="248">
        <f t="shared" si="9"/>
        <v>-0.74699999999995725</v>
      </c>
      <c r="R32" s="249">
        <f t="shared" si="10"/>
        <v>-0.01</v>
      </c>
      <c r="S32" s="247">
        <f t="shared" si="11"/>
        <v>-1.5333330596459525E-3</v>
      </c>
      <c r="T32" s="256">
        <v>463.74799999999999</v>
      </c>
      <c r="U32" s="257">
        <f>T32/$B$31</f>
        <v>4.5438138218758514E-2</v>
      </c>
      <c r="V32" s="258">
        <f t="shared" si="13"/>
        <v>-23.425999999999988</v>
      </c>
      <c r="W32" s="259">
        <f t="shared" si="14"/>
        <v>-0.23</v>
      </c>
      <c r="X32" s="257">
        <f t="shared" si="15"/>
        <v>-4.8085488962875664E-2</v>
      </c>
      <c r="Y32" s="274">
        <v>440.76799999999997</v>
      </c>
      <c r="Z32" s="265">
        <f>Y32/$B$31</f>
        <v>4.3186552408648125E-2</v>
      </c>
      <c r="AA32" s="264">
        <f t="shared" si="17"/>
        <v>-46.406000000000006</v>
      </c>
      <c r="AB32" s="266">
        <f t="shared" si="18"/>
        <v>-0.45</v>
      </c>
      <c r="AC32" s="265">
        <f t="shared" si="19"/>
        <v>-9.525549393030007E-2</v>
      </c>
      <c r="AD32" s="352">
        <v>431.99900000000002</v>
      </c>
      <c r="AE32" s="353">
        <f>AD32/$B$31</f>
        <v>4.2327363724189562E-2</v>
      </c>
      <c r="AF32" s="354">
        <f t="shared" si="21"/>
        <v>-55.174999999999955</v>
      </c>
      <c r="AG32" s="359">
        <f t="shared" si="22"/>
        <v>-0.54</v>
      </c>
      <c r="AH32" s="370">
        <f t="shared" si="23"/>
        <v>-0.11325522297987979</v>
      </c>
      <c r="AI32" s="342">
        <v>388.154</v>
      </c>
      <c r="AJ32" s="343">
        <f>AI32/$B$31</f>
        <v>3.8031420301896705E-2</v>
      </c>
      <c r="AK32" s="344">
        <f t="shared" si="25"/>
        <v>-99.019999999999982</v>
      </c>
      <c r="AL32" s="349">
        <f t="shared" si="26"/>
        <v>-0.97</v>
      </c>
      <c r="AM32" s="364">
        <f t="shared" si="27"/>
        <v>-0.20325386822777897</v>
      </c>
      <c r="AN32" s="332">
        <v>340.1</v>
      </c>
      <c r="AO32" s="333">
        <f>AN32/$B$31</f>
        <v>3.3323078068691989E-2</v>
      </c>
      <c r="AP32" s="334">
        <f t="shared" si="29"/>
        <v>-147.07399999999996</v>
      </c>
      <c r="AQ32" s="339">
        <f t="shared" si="30"/>
        <v>-1.44</v>
      </c>
      <c r="AR32" s="379">
        <f t="shared" si="31"/>
        <v>-0.30189213710091251</v>
      </c>
      <c r="AS32" s="172">
        <v>304.98899999999998</v>
      </c>
      <c r="AT32" s="173">
        <f>AS32/$B$31</f>
        <v>2.9882894022617758E-2</v>
      </c>
      <c r="AU32" s="174">
        <f t="shared" si="33"/>
        <v>-182.185</v>
      </c>
      <c r="AV32" s="179">
        <f t="shared" si="34"/>
        <v>-1.79</v>
      </c>
      <c r="AW32" s="183">
        <f t="shared" si="35"/>
        <v>-0.37396289621367318</v>
      </c>
      <c r="AX32" s="393">
        <v>452.28500000000003</v>
      </c>
      <c r="AY32" s="394">
        <f>AX32/$B$31</f>
        <v>4.4314990780059849E-2</v>
      </c>
      <c r="AZ32" s="395">
        <f t="shared" si="37"/>
        <v>-34.888999999999953</v>
      </c>
      <c r="BA32" s="396">
        <f t="shared" si="38"/>
        <v>-0.34</v>
      </c>
      <c r="BB32" s="394">
        <f t="shared" si="39"/>
        <v>-7.16150697697331E-2</v>
      </c>
      <c r="BC32" s="383">
        <v>396.69200000000001</v>
      </c>
      <c r="BD32" s="384">
        <f>BC32/$B$31</f>
        <v>3.8867975551971662E-2</v>
      </c>
      <c r="BE32" s="385">
        <f t="shared" si="41"/>
        <v>-90.481999999999971</v>
      </c>
      <c r="BF32" s="386">
        <f t="shared" si="42"/>
        <v>-0.89</v>
      </c>
      <c r="BG32" s="384">
        <f t="shared" si="43"/>
        <v>-0.18572830241351135</v>
      </c>
      <c r="BH32" s="587">
        <v>356.29599999999999</v>
      </c>
      <c r="BI32" s="573">
        <f>BH32/$B$31</f>
        <v>3.4909965961666213E-2</v>
      </c>
      <c r="BJ32" s="576">
        <f t="shared" si="45"/>
        <v>-130.87799999999999</v>
      </c>
      <c r="BK32" s="588">
        <f t="shared" si="46"/>
        <v>-1.28</v>
      </c>
      <c r="BL32" s="573">
        <f t="shared" si="47"/>
        <v>-0.26864734160690018</v>
      </c>
      <c r="BM32" s="448">
        <v>352.78699999999998</v>
      </c>
      <c r="BN32" s="449">
        <f>BM32/$B$31</f>
        <v>3.4566153315553183E-2</v>
      </c>
      <c r="BO32" s="450">
        <f t="shared" si="49"/>
        <v>-134.387</v>
      </c>
      <c r="BP32" s="451">
        <f t="shared" si="50"/>
        <v>-1.32</v>
      </c>
      <c r="BQ32" s="449">
        <f t="shared" si="51"/>
        <v>-0.2758501069433098</v>
      </c>
      <c r="BR32" s="525">
        <v>299.49900000000002</v>
      </c>
      <c r="BS32" s="526">
        <f>BR32/$B$31</f>
        <v>2.9344982530124027E-2</v>
      </c>
      <c r="BT32" s="527">
        <f t="shared" si="53"/>
        <v>-187.67499999999995</v>
      </c>
      <c r="BU32" s="528">
        <f t="shared" si="54"/>
        <v>-1.84</v>
      </c>
      <c r="BV32" s="529">
        <f t="shared" si="55"/>
        <v>-0.38523197050745722</v>
      </c>
    </row>
    <row r="33" spans="1:74" ht="14.45" customHeight="1" x14ac:dyDescent="0.2">
      <c r="A33" s="7" t="s">
        <v>62</v>
      </c>
      <c r="B33" s="57"/>
      <c r="C33" s="138">
        <v>1427.951</v>
      </c>
      <c r="D33" s="58">
        <v>0.13991097515809112</v>
      </c>
      <c r="E33" s="188">
        <v>1427.931</v>
      </c>
      <c r="F33" s="189">
        <f t="shared" ref="F33:F35" si="108">E33/$B$31</f>
        <v>0.13990901555338259</v>
      </c>
      <c r="G33" s="190">
        <f t="shared" si="1"/>
        <v>-1.999999999998181E-2</v>
      </c>
      <c r="H33" s="191">
        <f t="shared" si="106"/>
        <v>0</v>
      </c>
      <c r="I33" s="189">
        <f t="shared" si="107"/>
        <v>-1.4006082841765446E-5</v>
      </c>
      <c r="J33" s="198">
        <v>1427.951</v>
      </c>
      <c r="K33" s="199">
        <f t="shared" ref="K33:K35" si="109">J33/$B$31</f>
        <v>0.13991097515809112</v>
      </c>
      <c r="L33" s="200">
        <f t="shared" si="5"/>
        <v>0</v>
      </c>
      <c r="M33" s="201">
        <f t="shared" si="6"/>
        <v>0</v>
      </c>
      <c r="N33" s="202">
        <f t="shared" si="7"/>
        <v>0</v>
      </c>
      <c r="O33" s="246">
        <v>1427.721</v>
      </c>
      <c r="P33" s="247">
        <f t="shared" ref="P33:P35" si="110">O33/$B$31</f>
        <v>0.13988843970394294</v>
      </c>
      <c r="Q33" s="248">
        <f t="shared" si="9"/>
        <v>-0.23000000000001819</v>
      </c>
      <c r="R33" s="249">
        <f t="shared" si="10"/>
        <v>0</v>
      </c>
      <c r="S33" s="247">
        <f t="shared" si="11"/>
        <v>-1.6106995268046185E-4</v>
      </c>
      <c r="T33" s="256">
        <v>1411.0709999999999</v>
      </c>
      <c r="U33" s="257">
        <f t="shared" ref="U33:U35" si="111">T33/$B$31</f>
        <v>0.13825706878408486</v>
      </c>
      <c r="V33" s="258">
        <f t="shared" si="13"/>
        <v>-16.880000000000109</v>
      </c>
      <c r="W33" s="259">
        <f t="shared" si="14"/>
        <v>-0.17</v>
      </c>
      <c r="X33" s="257">
        <f t="shared" si="15"/>
        <v>-1.1821133918460864E-2</v>
      </c>
      <c r="Y33" s="274">
        <v>1392.8710000000001</v>
      </c>
      <c r="Z33" s="265">
        <f t="shared" ref="Z33:Z35" si="112">Y33/$B$31</f>
        <v>0.13647382849931514</v>
      </c>
      <c r="AA33" s="264">
        <f t="shared" si="17"/>
        <v>-35.079999999999927</v>
      </c>
      <c r="AB33" s="266">
        <f t="shared" si="18"/>
        <v>-0.34</v>
      </c>
      <c r="AC33" s="265">
        <f t="shared" si="19"/>
        <v>-2.4566669304478882E-2</v>
      </c>
      <c r="AD33" s="352">
        <v>1385.3409999999999</v>
      </c>
      <c r="AE33" s="353">
        <f t="shared" ref="AE33:AE35" si="113">AD33/$B$31</f>
        <v>0.13573603732655048</v>
      </c>
      <c r="AF33" s="354">
        <f t="shared" si="21"/>
        <v>-42.610000000000127</v>
      </c>
      <c r="AG33" s="359">
        <f t="shared" si="22"/>
        <v>-0.42</v>
      </c>
      <c r="AH33" s="370">
        <f t="shared" si="23"/>
        <v>-2.983995949440851E-2</v>
      </c>
      <c r="AI33" s="342">
        <v>1335.211</v>
      </c>
      <c r="AJ33" s="343">
        <f t="shared" ref="AJ33:AJ35" si="114">AI33/$B$31</f>
        <v>0.13082428812459951</v>
      </c>
      <c r="AK33" s="344">
        <f t="shared" si="25"/>
        <v>-92.740000000000009</v>
      </c>
      <c r="AL33" s="349">
        <f t="shared" si="26"/>
        <v>-0.91</v>
      </c>
      <c r="AM33" s="364">
        <f t="shared" si="27"/>
        <v>-6.4946206137325449E-2</v>
      </c>
      <c r="AN33" s="332">
        <v>1189.5250000000001</v>
      </c>
      <c r="AO33" s="333">
        <f t="shared" ref="AO33:AO35" si="115">AN33/$B$31</f>
        <v>0.11654993954619476</v>
      </c>
      <c r="AP33" s="334">
        <f t="shared" si="29"/>
        <v>-238.42599999999993</v>
      </c>
      <c r="AQ33" s="339">
        <f t="shared" si="30"/>
        <v>-2.34</v>
      </c>
      <c r="AR33" s="379">
        <f t="shared" si="31"/>
        <v>-0.16697071538169023</v>
      </c>
      <c r="AS33" s="172">
        <v>1011.5650000000001</v>
      </c>
      <c r="AT33" s="173">
        <f t="shared" ref="AT33:AT35" si="116">AS33/$B$31</f>
        <v>9.9113376849621904E-2</v>
      </c>
      <c r="AU33" s="174">
        <f t="shared" si="33"/>
        <v>-416.38599999999997</v>
      </c>
      <c r="AV33" s="179">
        <f t="shared" si="34"/>
        <v>-4.08</v>
      </c>
      <c r="AW33" s="183">
        <f t="shared" si="35"/>
        <v>-0.29159684050783252</v>
      </c>
      <c r="AX33" s="393">
        <v>1404.2</v>
      </c>
      <c r="AY33" s="394">
        <f t="shared" ref="AY33:AY35" si="117">AX33/$B$31</f>
        <v>0.13758384658646658</v>
      </c>
      <c r="AZ33" s="395">
        <f t="shared" si="37"/>
        <v>-23.750999999999976</v>
      </c>
      <c r="BA33" s="396">
        <f t="shared" si="38"/>
        <v>-0.23</v>
      </c>
      <c r="BB33" s="394">
        <f t="shared" si="39"/>
        <v>-1.6632923678753665E-2</v>
      </c>
      <c r="BC33" s="383">
        <v>1350.9380000000001</v>
      </c>
      <c r="BD33" s="384">
        <f t="shared" ref="BD33:BD35" si="118">BC33/$B$31</f>
        <v>0.13236522328715852</v>
      </c>
      <c r="BE33" s="385">
        <f t="shared" si="41"/>
        <v>-77.01299999999992</v>
      </c>
      <c r="BF33" s="386">
        <f t="shared" si="42"/>
        <v>-0.75</v>
      </c>
      <c r="BG33" s="384">
        <f t="shared" si="43"/>
        <v>-5.3932522894693108E-2</v>
      </c>
      <c r="BH33" s="587">
        <v>1265.5150000000001</v>
      </c>
      <c r="BI33" s="573">
        <f t="shared" ref="BI33:BI35" si="119">BH33/$B$31</f>
        <v>0.12399545763628562</v>
      </c>
      <c r="BJ33" s="576">
        <f t="shared" si="45"/>
        <v>-162.43599999999992</v>
      </c>
      <c r="BK33" s="588">
        <f t="shared" si="46"/>
        <v>-1.59</v>
      </c>
      <c r="BL33" s="573">
        <f t="shared" si="47"/>
        <v>-0.11375460362435399</v>
      </c>
      <c r="BM33" s="448">
        <v>1248.953</v>
      </c>
      <c r="BN33" s="449">
        <f t="shared" ref="BN33:BN35" si="120">BM33/$B$31</f>
        <v>0.12237270897714514</v>
      </c>
      <c r="BO33" s="450">
        <f t="shared" si="49"/>
        <v>-178.99800000000005</v>
      </c>
      <c r="BP33" s="451">
        <f t="shared" si="50"/>
        <v>-1.75</v>
      </c>
      <c r="BQ33" s="449">
        <f t="shared" si="51"/>
        <v>-0.12535304082563059</v>
      </c>
      <c r="BR33" s="525">
        <v>1047.3399999999999</v>
      </c>
      <c r="BS33" s="526">
        <f t="shared" ref="BS33:BS35" si="121">BR33/$B$31</f>
        <v>0.10261861977201958</v>
      </c>
      <c r="BT33" s="527">
        <f t="shared" si="53"/>
        <v>-380.6110000000001</v>
      </c>
      <c r="BU33" s="528">
        <f t="shared" si="54"/>
        <v>-3.73</v>
      </c>
      <c r="BV33" s="529">
        <f t="shared" si="55"/>
        <v>-0.26654345982460187</v>
      </c>
    </row>
    <row r="34" spans="1:74" ht="14.45" customHeight="1" x14ac:dyDescent="0.2">
      <c r="A34" s="7" t="s">
        <v>63</v>
      </c>
      <c r="B34" s="57"/>
      <c r="C34" s="138">
        <v>2817.8789999999999</v>
      </c>
      <c r="D34" s="58">
        <v>0.27609644782454484</v>
      </c>
      <c r="E34" s="188">
        <v>2817.6489999999999</v>
      </c>
      <c r="F34" s="189">
        <f t="shared" si="108"/>
        <v>0.27607391237039663</v>
      </c>
      <c r="G34" s="190">
        <f t="shared" si="1"/>
        <v>-0.23000000000001819</v>
      </c>
      <c r="H34" s="191">
        <f t="shared" si="106"/>
        <v>0</v>
      </c>
      <c r="I34" s="189">
        <f t="shared" si="107"/>
        <v>-8.1621673606289762E-5</v>
      </c>
      <c r="J34" s="198">
        <v>2817.8789999999999</v>
      </c>
      <c r="K34" s="199">
        <f t="shared" si="109"/>
        <v>0.27609644782454484</v>
      </c>
      <c r="L34" s="200">
        <f t="shared" si="5"/>
        <v>0</v>
      </c>
      <c r="M34" s="201">
        <f t="shared" si="6"/>
        <v>0</v>
      </c>
      <c r="N34" s="202">
        <f t="shared" si="7"/>
        <v>0</v>
      </c>
      <c r="O34" s="246">
        <v>2817.6489999999999</v>
      </c>
      <c r="P34" s="247">
        <f t="shared" si="110"/>
        <v>0.27607391237039663</v>
      </c>
      <c r="Q34" s="248">
        <f t="shared" si="9"/>
        <v>-0.23000000000001819</v>
      </c>
      <c r="R34" s="249">
        <f t="shared" si="10"/>
        <v>0</v>
      </c>
      <c r="S34" s="247">
        <f t="shared" si="11"/>
        <v>-8.1621673606289762E-5</v>
      </c>
      <c r="T34" s="256">
        <v>2799.3809999999999</v>
      </c>
      <c r="U34" s="257">
        <f t="shared" si="111"/>
        <v>0.27428400942961784</v>
      </c>
      <c r="V34" s="258">
        <f t="shared" si="13"/>
        <v>-18.498000000000047</v>
      </c>
      <c r="W34" s="259">
        <f t="shared" si="14"/>
        <v>-0.18</v>
      </c>
      <c r="X34" s="257">
        <f t="shared" si="15"/>
        <v>-6.5645118189957934E-3</v>
      </c>
      <c r="Y34" s="274">
        <v>2796.576</v>
      </c>
      <c r="Z34" s="265">
        <f t="shared" si="112"/>
        <v>0.27400917486924542</v>
      </c>
      <c r="AA34" s="264">
        <f t="shared" si="17"/>
        <v>-21.302999999999884</v>
      </c>
      <c r="AB34" s="266">
        <f t="shared" si="18"/>
        <v>-0.21</v>
      </c>
      <c r="AC34" s="265">
        <f t="shared" si="19"/>
        <v>-7.5599413601506252E-3</v>
      </c>
      <c r="AD34" s="352">
        <v>2790.1329999999998</v>
      </c>
      <c r="AE34" s="353">
        <f t="shared" si="113"/>
        <v>0.27337788821238979</v>
      </c>
      <c r="AF34" s="354">
        <f t="shared" si="21"/>
        <v>-27.746000000000095</v>
      </c>
      <c r="AG34" s="359">
        <f t="shared" si="22"/>
        <v>-0.27</v>
      </c>
      <c r="AH34" s="370">
        <f t="shared" si="23"/>
        <v>-9.8464128516519318E-3</v>
      </c>
      <c r="AI34" s="342">
        <v>2766.511</v>
      </c>
      <c r="AJ34" s="343">
        <f t="shared" si="114"/>
        <v>0.27106339909113536</v>
      </c>
      <c r="AK34" s="344">
        <f t="shared" si="25"/>
        <v>-51.367999999999938</v>
      </c>
      <c r="AL34" s="349">
        <f t="shared" si="26"/>
        <v>-0.5</v>
      </c>
      <c r="AM34" s="364">
        <f t="shared" si="27"/>
        <v>-1.8229313607858941E-2</v>
      </c>
      <c r="AN34" s="332">
        <v>2684.2539999999999</v>
      </c>
      <c r="AO34" s="333">
        <f t="shared" si="115"/>
        <v>0.26300383886562401</v>
      </c>
      <c r="AP34" s="334">
        <f t="shared" si="29"/>
        <v>-133.625</v>
      </c>
      <c r="AQ34" s="339">
        <f t="shared" si="30"/>
        <v>-1.31</v>
      </c>
      <c r="AR34" s="379">
        <f t="shared" si="31"/>
        <v>-4.7420417981041768E-2</v>
      </c>
      <c r="AS34" s="172">
        <v>2440.471</v>
      </c>
      <c r="AT34" s="173">
        <f t="shared" si="116"/>
        <v>0.23911792313254571</v>
      </c>
      <c r="AU34" s="174">
        <f t="shared" si="33"/>
        <v>-377.4079999999999</v>
      </c>
      <c r="AV34" s="179">
        <f t="shared" si="34"/>
        <v>-3.7</v>
      </c>
      <c r="AW34" s="183">
        <f t="shared" si="35"/>
        <v>-0.13393335909739201</v>
      </c>
      <c r="AX34" s="393">
        <v>2797.8240000000001</v>
      </c>
      <c r="AY34" s="394">
        <f t="shared" si="117"/>
        <v>0.27413145420305818</v>
      </c>
      <c r="AZ34" s="395">
        <f t="shared" si="37"/>
        <v>-20.054999999999836</v>
      </c>
      <c r="BA34" s="396">
        <f t="shared" si="38"/>
        <v>-0.2</v>
      </c>
      <c r="BB34" s="394">
        <f t="shared" si="39"/>
        <v>-7.1170550616260798E-3</v>
      </c>
      <c r="BC34" s="383">
        <v>2772.1689999999999</v>
      </c>
      <c r="BD34" s="384">
        <f t="shared" si="118"/>
        <v>0.27161777126318082</v>
      </c>
      <c r="BE34" s="385">
        <f t="shared" si="41"/>
        <v>-45.710000000000036</v>
      </c>
      <c r="BF34" s="386">
        <f t="shared" si="42"/>
        <v>-0.45</v>
      </c>
      <c r="BG34" s="384">
        <f t="shared" si="43"/>
        <v>-1.6221420437144404E-2</v>
      </c>
      <c r="BH34" s="587">
        <v>2733.95</v>
      </c>
      <c r="BI34" s="573">
        <f t="shared" si="119"/>
        <v>0.26787306464539973</v>
      </c>
      <c r="BJ34" s="576">
        <f t="shared" si="45"/>
        <v>-83.929000000000087</v>
      </c>
      <c r="BK34" s="588">
        <f t="shared" si="46"/>
        <v>-0.82</v>
      </c>
      <c r="BL34" s="573">
        <f t="shared" si="47"/>
        <v>-2.9784458452616343E-2</v>
      </c>
      <c r="BM34" s="448">
        <v>2724.6210000000001</v>
      </c>
      <c r="BN34" s="449">
        <f t="shared" si="120"/>
        <v>0.26695900702910214</v>
      </c>
      <c r="BO34" s="450">
        <f t="shared" si="49"/>
        <v>-93.257999999999811</v>
      </c>
      <c r="BP34" s="451">
        <f t="shared" si="50"/>
        <v>-0.91</v>
      </c>
      <c r="BQ34" s="449">
        <f t="shared" si="51"/>
        <v>-3.309510450945545E-2</v>
      </c>
      <c r="BR34" s="525">
        <v>2607.4009999999998</v>
      </c>
      <c r="BS34" s="526">
        <f t="shared" si="121"/>
        <v>0.25547376383235976</v>
      </c>
      <c r="BT34" s="527">
        <f t="shared" si="53"/>
        <v>-210.47800000000007</v>
      </c>
      <c r="BU34" s="528">
        <f t="shared" si="54"/>
        <v>-2.06</v>
      </c>
      <c r="BV34" s="529">
        <f t="shared" si="55"/>
        <v>-7.4693767901318708E-2</v>
      </c>
    </row>
    <row r="35" spans="1:74" ht="14.45" customHeight="1" x14ac:dyDescent="0.2">
      <c r="A35" s="7" t="s">
        <v>64</v>
      </c>
      <c r="B35" s="57"/>
      <c r="C35" s="138">
        <v>3923.45</v>
      </c>
      <c r="D35" s="58">
        <v>0.38442055468570879</v>
      </c>
      <c r="E35" s="188">
        <v>3923.45</v>
      </c>
      <c r="F35" s="189">
        <f t="shared" si="108"/>
        <v>0.38442055468570879</v>
      </c>
      <c r="G35" s="190">
        <f t="shared" si="1"/>
        <v>0</v>
      </c>
      <c r="H35" s="191">
        <f t="shared" si="106"/>
        <v>0</v>
      </c>
      <c r="I35" s="189">
        <f t="shared" si="107"/>
        <v>0</v>
      </c>
      <c r="J35" s="198">
        <v>3923.45</v>
      </c>
      <c r="K35" s="199">
        <f t="shared" si="109"/>
        <v>0.38442055468570879</v>
      </c>
      <c r="L35" s="200">
        <f t="shared" si="5"/>
        <v>0</v>
      </c>
      <c r="M35" s="201">
        <f t="shared" si="6"/>
        <v>0</v>
      </c>
      <c r="N35" s="202">
        <f t="shared" si="7"/>
        <v>0</v>
      </c>
      <c r="O35" s="246">
        <v>3923.45</v>
      </c>
      <c r="P35" s="247">
        <f t="shared" si="110"/>
        <v>0.38442055468570879</v>
      </c>
      <c r="Q35" s="248">
        <f t="shared" si="9"/>
        <v>0</v>
      </c>
      <c r="R35" s="249">
        <f t="shared" si="10"/>
        <v>0</v>
      </c>
      <c r="S35" s="247">
        <f t="shared" si="11"/>
        <v>0</v>
      </c>
      <c r="T35" s="256">
        <v>3916.44</v>
      </c>
      <c r="U35" s="257">
        <f t="shared" si="111"/>
        <v>0.3837337132353662</v>
      </c>
      <c r="V35" s="258">
        <f t="shared" si="13"/>
        <v>-7.0099999999997635</v>
      </c>
      <c r="W35" s="259">
        <f t="shared" si="14"/>
        <v>-7.0000000000000007E-2</v>
      </c>
      <c r="X35" s="257">
        <f t="shared" si="15"/>
        <v>-1.7866928341127742E-3</v>
      </c>
      <c r="Y35" s="274">
        <v>3914.88</v>
      </c>
      <c r="Z35" s="265">
        <f t="shared" si="112"/>
        <v>0.38358086406810021</v>
      </c>
      <c r="AA35" s="264">
        <f t="shared" si="17"/>
        <v>-8.569999999999709</v>
      </c>
      <c r="AB35" s="266">
        <f t="shared" si="18"/>
        <v>-0.08</v>
      </c>
      <c r="AC35" s="265">
        <f t="shared" si="19"/>
        <v>-2.1843020810765295E-3</v>
      </c>
      <c r="AD35" s="352">
        <v>3912.38</v>
      </c>
      <c r="AE35" s="353">
        <f t="shared" si="113"/>
        <v>0.38333591347953294</v>
      </c>
      <c r="AF35" s="354">
        <f t="shared" si="21"/>
        <v>-11.069999999999709</v>
      </c>
      <c r="AG35" s="359">
        <f t="shared" si="22"/>
        <v>-0.11</v>
      </c>
      <c r="AH35" s="370">
        <f t="shared" si="23"/>
        <v>-2.8214963871082107E-3</v>
      </c>
      <c r="AI35" s="342">
        <v>3898.54</v>
      </c>
      <c r="AJ35" s="343">
        <f t="shared" si="114"/>
        <v>0.3819798670212245</v>
      </c>
      <c r="AK35" s="344">
        <f t="shared" si="25"/>
        <v>-24.909999999999854</v>
      </c>
      <c r="AL35" s="349">
        <f t="shared" si="26"/>
        <v>-0.24</v>
      </c>
      <c r="AM35" s="364">
        <f t="shared" si="27"/>
        <v>-6.3490040652996356E-3</v>
      </c>
      <c r="AN35" s="332">
        <v>3857.8</v>
      </c>
      <c r="AO35" s="333">
        <f t="shared" si="115"/>
        <v>0.37798815222993221</v>
      </c>
      <c r="AP35" s="334">
        <f t="shared" si="29"/>
        <v>-65.649999999999636</v>
      </c>
      <c r="AQ35" s="339">
        <f t="shared" si="30"/>
        <v>-0.64</v>
      </c>
      <c r="AR35" s="379">
        <f t="shared" si="31"/>
        <v>-1.6732722476391858E-2</v>
      </c>
      <c r="AS35" s="172">
        <v>3763.34</v>
      </c>
      <c r="AT35" s="173">
        <f t="shared" si="116"/>
        <v>0.36873293919150635</v>
      </c>
      <c r="AU35" s="174">
        <f t="shared" si="33"/>
        <v>-160.10999999999967</v>
      </c>
      <c r="AV35" s="179">
        <f t="shared" si="34"/>
        <v>-1.57</v>
      </c>
      <c r="AW35" s="183">
        <f t="shared" si="35"/>
        <v>-4.0808472135492914E-2</v>
      </c>
      <c r="AX35" s="393">
        <v>3915.53</v>
      </c>
      <c r="AY35" s="394">
        <f t="shared" si="117"/>
        <v>0.38364455122112773</v>
      </c>
      <c r="AZ35" s="395">
        <f t="shared" si="37"/>
        <v>-7.919999999999618</v>
      </c>
      <c r="BA35" s="396">
        <f t="shared" si="38"/>
        <v>-0.08</v>
      </c>
      <c r="BB35" s="394">
        <f t="shared" si="39"/>
        <v>-2.018631561508269E-3</v>
      </c>
      <c r="BC35" s="383">
        <v>3905</v>
      </c>
      <c r="BD35" s="384">
        <f t="shared" si="118"/>
        <v>0.38261281934208236</v>
      </c>
      <c r="BE35" s="385">
        <f t="shared" si="41"/>
        <v>-18.449999999999818</v>
      </c>
      <c r="BF35" s="386">
        <f t="shared" si="42"/>
        <v>-0.18</v>
      </c>
      <c r="BG35" s="384">
        <f t="shared" si="43"/>
        <v>-4.7024939785137616E-3</v>
      </c>
      <c r="BH35" s="587">
        <v>3888.21</v>
      </c>
      <c r="BI35" s="573">
        <f t="shared" si="119"/>
        <v>0.38096773118926452</v>
      </c>
      <c r="BJ35" s="576">
        <f t="shared" si="45"/>
        <v>-35.239999999999782</v>
      </c>
      <c r="BK35" s="588">
        <f t="shared" si="46"/>
        <v>-0.35</v>
      </c>
      <c r="BL35" s="573">
        <f t="shared" si="47"/>
        <v>-8.9818909378225238E-3</v>
      </c>
      <c r="BM35" s="448">
        <v>3884.92</v>
      </c>
      <c r="BN35" s="449">
        <f t="shared" si="120"/>
        <v>0.38064537621471001</v>
      </c>
      <c r="BO35" s="450">
        <f t="shared" si="49"/>
        <v>-38.529999999999745</v>
      </c>
      <c r="BP35" s="451">
        <f t="shared" si="50"/>
        <v>-0.38</v>
      </c>
      <c r="BQ35" s="449">
        <f t="shared" si="51"/>
        <v>-9.8204386445602081E-3</v>
      </c>
      <c r="BR35" s="525">
        <v>3820</v>
      </c>
      <c r="BS35" s="526">
        <f t="shared" si="121"/>
        <v>0.374284499330795</v>
      </c>
      <c r="BT35" s="527">
        <f t="shared" si="53"/>
        <v>-103.44999999999982</v>
      </c>
      <c r="BU35" s="528">
        <f t="shared" si="54"/>
        <v>-1.01</v>
      </c>
      <c r="BV35" s="529">
        <f t="shared" si="55"/>
        <v>-2.6367100383590927E-2</v>
      </c>
    </row>
    <row r="36" spans="1:74" ht="14.45" customHeight="1" x14ac:dyDescent="0.2">
      <c r="A36" s="6" t="s">
        <v>49</v>
      </c>
      <c r="B36" s="57"/>
      <c r="C36" s="60"/>
      <c r="D36" s="58"/>
      <c r="E36" s="188"/>
      <c r="F36" s="189"/>
      <c r="G36" s="190"/>
      <c r="H36" s="194"/>
      <c r="I36" s="189"/>
      <c r="J36" s="198"/>
      <c r="K36" s="199"/>
      <c r="L36" s="200"/>
      <c r="M36" s="201"/>
      <c r="N36" s="202"/>
      <c r="O36" s="246"/>
      <c r="P36" s="247"/>
      <c r="Q36" s="248"/>
      <c r="R36" s="249"/>
      <c r="S36" s="247"/>
      <c r="T36" s="256"/>
      <c r="U36" s="257"/>
      <c r="V36" s="258"/>
      <c r="W36" s="259"/>
      <c r="X36" s="257"/>
      <c r="Y36" s="274"/>
      <c r="Z36" s="265"/>
      <c r="AA36" s="264"/>
      <c r="AB36" s="266"/>
      <c r="AC36" s="265"/>
      <c r="AD36" s="352"/>
      <c r="AE36" s="353"/>
      <c r="AF36" s="354"/>
      <c r="AG36" s="359"/>
      <c r="AH36" s="370"/>
      <c r="AI36" s="342"/>
      <c r="AJ36" s="343"/>
      <c r="AK36" s="344"/>
      <c r="AL36" s="349"/>
      <c r="AM36" s="364"/>
      <c r="AN36" s="332"/>
      <c r="AO36" s="333"/>
      <c r="AP36" s="334"/>
      <c r="AQ36" s="339"/>
      <c r="AR36" s="379"/>
      <c r="AS36" s="172"/>
      <c r="AT36" s="173"/>
      <c r="AU36" s="174"/>
      <c r="AV36" s="179"/>
      <c r="AW36" s="183"/>
      <c r="AX36" s="393"/>
      <c r="AY36" s="394"/>
      <c r="AZ36" s="395"/>
      <c r="BA36" s="396"/>
      <c r="BB36" s="394"/>
      <c r="BC36" s="383"/>
      <c r="BD36" s="384"/>
      <c r="BE36" s="385"/>
      <c r="BF36" s="386"/>
      <c r="BG36" s="384"/>
      <c r="BH36" s="587"/>
      <c r="BI36" s="573"/>
      <c r="BJ36" s="576"/>
      <c r="BK36" s="588"/>
      <c r="BL36" s="573"/>
      <c r="BM36" s="448"/>
      <c r="BN36" s="449"/>
      <c r="BO36" s="450"/>
      <c r="BP36" s="451"/>
      <c r="BQ36" s="449"/>
      <c r="BR36" s="525"/>
      <c r="BS36" s="526"/>
      <c r="BT36" s="527"/>
      <c r="BU36" s="528"/>
      <c r="BV36" s="529"/>
    </row>
    <row r="37" spans="1:74" ht="14.45" customHeight="1" x14ac:dyDescent="0.2">
      <c r="A37" s="4" t="s">
        <v>50</v>
      </c>
      <c r="B37" s="57">
        <v>8135.46</v>
      </c>
      <c r="C37" s="138"/>
      <c r="D37" s="58"/>
      <c r="E37" s="188"/>
      <c r="F37" s="189"/>
      <c r="G37" s="190"/>
      <c r="H37" s="191"/>
      <c r="I37" s="189"/>
      <c r="J37" s="198"/>
      <c r="K37" s="199"/>
      <c r="L37" s="200"/>
      <c r="M37" s="201"/>
      <c r="N37" s="202"/>
      <c r="O37" s="246"/>
      <c r="P37" s="247"/>
      <c r="Q37" s="248"/>
      <c r="R37" s="249"/>
      <c r="S37" s="247"/>
      <c r="T37" s="256"/>
      <c r="U37" s="257"/>
      <c r="V37" s="258"/>
      <c r="W37" s="259"/>
      <c r="X37" s="257"/>
      <c r="Y37" s="274"/>
      <c r="Z37" s="265"/>
      <c r="AA37" s="264"/>
      <c r="AB37" s="266"/>
      <c r="AC37" s="265"/>
      <c r="AD37" s="352"/>
      <c r="AE37" s="353"/>
      <c r="AF37" s="354"/>
      <c r="AG37" s="359"/>
      <c r="AH37" s="370"/>
      <c r="AI37" s="342"/>
      <c r="AJ37" s="343"/>
      <c r="AK37" s="344"/>
      <c r="AL37" s="349"/>
      <c r="AM37" s="364"/>
      <c r="AN37" s="332"/>
      <c r="AO37" s="333"/>
      <c r="AP37" s="334"/>
      <c r="AQ37" s="339"/>
      <c r="AR37" s="379"/>
      <c r="AS37" s="172"/>
      <c r="AT37" s="173"/>
      <c r="AU37" s="174"/>
      <c r="AV37" s="179"/>
      <c r="AW37" s="183"/>
      <c r="AX37" s="393"/>
      <c r="AY37" s="394"/>
      <c r="AZ37" s="395"/>
      <c r="BA37" s="396"/>
      <c r="BB37" s="394"/>
      <c r="BC37" s="383"/>
      <c r="BD37" s="384"/>
      <c r="BE37" s="385"/>
      <c r="BF37" s="386"/>
      <c r="BG37" s="384"/>
      <c r="BH37" s="587"/>
      <c r="BI37" s="573"/>
      <c r="BJ37" s="576"/>
      <c r="BK37" s="588"/>
      <c r="BL37" s="573"/>
      <c r="BM37" s="448"/>
      <c r="BN37" s="449"/>
      <c r="BO37" s="450"/>
      <c r="BP37" s="451"/>
      <c r="BQ37" s="449"/>
      <c r="BR37" s="525"/>
      <c r="BS37" s="526"/>
      <c r="BT37" s="527"/>
      <c r="BU37" s="528"/>
      <c r="BV37" s="529"/>
    </row>
    <row r="38" spans="1:74" ht="14.45" customHeight="1" x14ac:dyDescent="0.2">
      <c r="A38" s="7" t="s">
        <v>61</v>
      </c>
      <c r="B38" s="57"/>
      <c r="C38" s="138">
        <v>345.03500000000003</v>
      </c>
      <c r="D38" s="58">
        <v>4.2411246567495876E-2</v>
      </c>
      <c r="E38" s="188">
        <v>344.53</v>
      </c>
      <c r="F38" s="189">
        <f>E38/$B$37</f>
        <v>4.2349172634368548E-2</v>
      </c>
      <c r="G38" s="190">
        <f t="shared" si="1"/>
        <v>-0.5050000000000523</v>
      </c>
      <c r="H38" s="191">
        <f t="shared" ref="H38:H41" si="122">ROUND((F38-D38)*100,2)</f>
        <v>-0.01</v>
      </c>
      <c r="I38" s="189">
        <f t="shared" ref="I38:I41" si="123">(E38-C38)/C38</f>
        <v>-1.4636196327910277E-3</v>
      </c>
      <c r="J38" s="198">
        <v>345.03500000000003</v>
      </c>
      <c r="K38" s="199">
        <f>J38/$B$37</f>
        <v>4.2411246567495876E-2</v>
      </c>
      <c r="L38" s="200">
        <f t="shared" si="5"/>
        <v>0</v>
      </c>
      <c r="M38" s="201">
        <f t="shared" si="6"/>
        <v>0</v>
      </c>
      <c r="N38" s="202">
        <f t="shared" si="7"/>
        <v>0</v>
      </c>
      <c r="O38" s="246">
        <v>344.03199999999998</v>
      </c>
      <c r="P38" s="247">
        <f>O38/$B$37</f>
        <v>4.2287959131997448E-2</v>
      </c>
      <c r="Q38" s="248">
        <f t="shared" si="9"/>
        <v>-1.0030000000000427</v>
      </c>
      <c r="R38" s="249">
        <f t="shared" si="10"/>
        <v>-0.01</v>
      </c>
      <c r="S38" s="247">
        <f t="shared" si="11"/>
        <v>-2.9069514686917057E-3</v>
      </c>
      <c r="T38" s="256">
        <v>318.87599999999998</v>
      </c>
      <c r="U38" s="257">
        <f>T38/$B$37</f>
        <v>3.9195816831500613E-2</v>
      </c>
      <c r="V38" s="258">
        <f t="shared" si="13"/>
        <v>-26.159000000000049</v>
      </c>
      <c r="W38" s="259">
        <f t="shared" si="14"/>
        <v>-0.32</v>
      </c>
      <c r="X38" s="257">
        <f t="shared" si="15"/>
        <v>-7.5815496978567529E-2</v>
      </c>
      <c r="Y38" s="274">
        <v>288.34699999999998</v>
      </c>
      <c r="Z38" s="265">
        <f>Y38/$B$37</f>
        <v>3.5443232466264969E-2</v>
      </c>
      <c r="AA38" s="264">
        <f t="shared" si="17"/>
        <v>-56.688000000000045</v>
      </c>
      <c r="AB38" s="266">
        <f t="shared" si="18"/>
        <v>-0.7</v>
      </c>
      <c r="AC38" s="265">
        <f t="shared" si="19"/>
        <v>-0.16429637572999853</v>
      </c>
      <c r="AD38" s="352">
        <v>269.74200000000002</v>
      </c>
      <c r="AE38" s="353">
        <f>AD38/$B$37</f>
        <v>3.3156330434910876E-2</v>
      </c>
      <c r="AF38" s="354">
        <f t="shared" si="21"/>
        <v>-75.293000000000006</v>
      </c>
      <c r="AG38" s="359">
        <f t="shared" si="22"/>
        <v>-0.93</v>
      </c>
      <c r="AH38" s="370">
        <f t="shared" si="23"/>
        <v>-0.21821844160737316</v>
      </c>
      <c r="AI38" s="342">
        <v>220.506</v>
      </c>
      <c r="AJ38" s="343">
        <f>AI38/$B$37</f>
        <v>2.7104306333016203E-2</v>
      </c>
      <c r="AK38" s="344">
        <f t="shared" si="25"/>
        <v>-124.52900000000002</v>
      </c>
      <c r="AL38" s="349">
        <f t="shared" si="26"/>
        <v>-1.53</v>
      </c>
      <c r="AM38" s="364">
        <f t="shared" si="27"/>
        <v>-0.36091700841943575</v>
      </c>
      <c r="AN38" s="332">
        <v>159.744</v>
      </c>
      <c r="AO38" s="333">
        <f>AN38/$B$37</f>
        <v>1.963552153166508E-2</v>
      </c>
      <c r="AP38" s="334">
        <f t="shared" si="29"/>
        <v>-185.29100000000003</v>
      </c>
      <c r="AQ38" s="339">
        <f t="shared" si="30"/>
        <v>-2.2799999999999998</v>
      </c>
      <c r="AR38" s="379">
        <f t="shared" si="31"/>
        <v>-0.53702088193951336</v>
      </c>
      <c r="AS38" s="172">
        <v>131.00299999999999</v>
      </c>
      <c r="AT38" s="173">
        <f>AS38/$B$37</f>
        <v>1.6102715765303987E-2</v>
      </c>
      <c r="AU38" s="174">
        <f t="shared" si="33"/>
        <v>-214.03200000000004</v>
      </c>
      <c r="AV38" s="179">
        <f t="shared" si="34"/>
        <v>-2.63</v>
      </c>
      <c r="AW38" s="183">
        <f t="shared" si="35"/>
        <v>-0.62031967771385521</v>
      </c>
      <c r="AX38" s="393">
        <v>311.64999999999998</v>
      </c>
      <c r="AY38" s="394">
        <f>AX38/$B$37</f>
        <v>3.8307606453722345E-2</v>
      </c>
      <c r="AZ38" s="395">
        <f t="shared" si="37"/>
        <v>-33.385000000000048</v>
      </c>
      <c r="BA38" s="396">
        <f t="shared" si="38"/>
        <v>-0.41</v>
      </c>
      <c r="BB38" s="394">
        <f t="shared" si="39"/>
        <v>-9.6758299882620732E-2</v>
      </c>
      <c r="BC38" s="383">
        <v>236.447</v>
      </c>
      <c r="BD38" s="384">
        <f>BC38/$B$37</f>
        <v>2.9063753002288747E-2</v>
      </c>
      <c r="BE38" s="385">
        <f t="shared" si="41"/>
        <v>-108.58800000000002</v>
      </c>
      <c r="BF38" s="386">
        <f t="shared" si="42"/>
        <v>-1.33</v>
      </c>
      <c r="BG38" s="384">
        <f t="shared" si="43"/>
        <v>-0.31471589838712016</v>
      </c>
      <c r="BH38" s="587">
        <v>192.29300000000001</v>
      </c>
      <c r="BI38" s="573">
        <f>BH38/$B$37</f>
        <v>2.3636401629410015E-2</v>
      </c>
      <c r="BJ38" s="576">
        <f t="shared" si="45"/>
        <v>-152.74200000000002</v>
      </c>
      <c r="BK38" s="588">
        <f t="shared" si="46"/>
        <v>-1.88</v>
      </c>
      <c r="BL38" s="573">
        <f t="shared" si="47"/>
        <v>-0.44268552465691891</v>
      </c>
      <c r="BM38" s="448">
        <v>186.68600000000001</v>
      </c>
      <c r="BN38" s="449">
        <f>BM38/$B$37</f>
        <v>2.2947196593677555E-2</v>
      </c>
      <c r="BO38" s="450">
        <f t="shared" si="49"/>
        <v>-158.34900000000002</v>
      </c>
      <c r="BP38" s="451">
        <f t="shared" si="50"/>
        <v>-1.95</v>
      </c>
      <c r="BQ38" s="449">
        <f t="shared" si="51"/>
        <v>-0.4589360499659455</v>
      </c>
      <c r="BR38" s="525">
        <v>142.50899999999999</v>
      </c>
      <c r="BS38" s="526">
        <f>BR38/$B$37</f>
        <v>1.7517018091171239E-2</v>
      </c>
      <c r="BT38" s="527">
        <f t="shared" si="53"/>
        <v>-202.52600000000004</v>
      </c>
      <c r="BU38" s="528">
        <f t="shared" si="54"/>
        <v>-2.4900000000000002</v>
      </c>
      <c r="BV38" s="529">
        <f t="shared" si="55"/>
        <v>-0.58697233613981192</v>
      </c>
    </row>
    <row r="39" spans="1:74" ht="14.45" customHeight="1" x14ac:dyDescent="0.2">
      <c r="A39" s="7" t="s">
        <v>62</v>
      </c>
      <c r="B39" s="57"/>
      <c r="C39" s="138">
        <v>1459.43</v>
      </c>
      <c r="D39" s="58">
        <v>0.17939120836437031</v>
      </c>
      <c r="E39" s="188">
        <v>1459.43</v>
      </c>
      <c r="F39" s="189">
        <f t="shared" ref="F39:F41" si="124">E39/$B$37</f>
        <v>0.17939120836437031</v>
      </c>
      <c r="G39" s="190">
        <f t="shared" si="1"/>
        <v>0</v>
      </c>
      <c r="H39" s="191">
        <f t="shared" si="122"/>
        <v>0</v>
      </c>
      <c r="I39" s="189">
        <f t="shared" si="123"/>
        <v>0</v>
      </c>
      <c r="J39" s="198">
        <v>1459.43</v>
      </c>
      <c r="K39" s="199">
        <f t="shared" ref="K39:K41" si="125">J39/$B$37</f>
        <v>0.17939120836437031</v>
      </c>
      <c r="L39" s="200">
        <f t="shared" si="5"/>
        <v>0</v>
      </c>
      <c r="M39" s="201">
        <f t="shared" si="6"/>
        <v>0</v>
      </c>
      <c r="N39" s="202">
        <f t="shared" si="7"/>
        <v>0</v>
      </c>
      <c r="O39" s="246">
        <v>1441.15</v>
      </c>
      <c r="P39" s="247">
        <f t="shared" ref="P39:P41" si="126">O39/$B$37</f>
        <v>0.17714425490384073</v>
      </c>
      <c r="Q39" s="248">
        <f t="shared" si="9"/>
        <v>-18.279999999999973</v>
      </c>
      <c r="R39" s="249">
        <f t="shared" si="10"/>
        <v>-0.22</v>
      </c>
      <c r="S39" s="247">
        <f t="shared" si="11"/>
        <v>-1.2525438013470993E-2</v>
      </c>
      <c r="T39" s="256">
        <v>1393.82</v>
      </c>
      <c r="U39" s="257">
        <f t="shared" ref="U39:U41" si="127">T39/$B$37</f>
        <v>0.17132651380499689</v>
      </c>
      <c r="V39" s="258">
        <f t="shared" si="13"/>
        <v>-65.610000000000127</v>
      </c>
      <c r="W39" s="259">
        <f t="shared" si="14"/>
        <v>-0.81</v>
      </c>
      <c r="X39" s="257">
        <f t="shared" si="15"/>
        <v>-4.4955907443316998E-2</v>
      </c>
      <c r="Y39" s="274">
        <v>1325.94</v>
      </c>
      <c r="Z39" s="265">
        <f t="shared" ref="Z39:Z41" si="128">Y39/$B$37</f>
        <v>0.16298279384324918</v>
      </c>
      <c r="AA39" s="264">
        <f t="shared" si="17"/>
        <v>-133.49</v>
      </c>
      <c r="AB39" s="266">
        <f t="shared" si="18"/>
        <v>-1.64</v>
      </c>
      <c r="AC39" s="265">
        <f t="shared" si="19"/>
        <v>-9.1467216653076888E-2</v>
      </c>
      <c r="AD39" s="352">
        <v>1355.85</v>
      </c>
      <c r="AE39" s="353">
        <f t="shared" ref="AE39:AE41" si="129">AD39/$B$37</f>
        <v>0.16665929154589906</v>
      </c>
      <c r="AF39" s="354">
        <f t="shared" si="21"/>
        <v>-103.58000000000015</v>
      </c>
      <c r="AG39" s="359">
        <f t="shared" si="22"/>
        <v>-1.27</v>
      </c>
      <c r="AH39" s="370">
        <f t="shared" si="23"/>
        <v>-7.097291408289548E-2</v>
      </c>
      <c r="AI39" s="342">
        <v>1217.06</v>
      </c>
      <c r="AJ39" s="343">
        <f t="shared" ref="AJ39:AJ41" si="130">AI39/$B$37</f>
        <v>0.14959940802363972</v>
      </c>
      <c r="AK39" s="344">
        <f t="shared" si="25"/>
        <v>-242.37000000000012</v>
      </c>
      <c r="AL39" s="349">
        <f t="shared" si="26"/>
        <v>-2.98</v>
      </c>
      <c r="AM39" s="364">
        <f t="shared" si="27"/>
        <v>-0.16607168552105966</v>
      </c>
      <c r="AN39" s="332">
        <v>950.75300000000004</v>
      </c>
      <c r="AO39" s="333">
        <f t="shared" ref="AO39:AO41" si="131">AN39/$B$37</f>
        <v>0.11686530325267409</v>
      </c>
      <c r="AP39" s="334">
        <f t="shared" si="29"/>
        <v>-508.67700000000002</v>
      </c>
      <c r="AQ39" s="339">
        <f t="shared" si="30"/>
        <v>-6.25</v>
      </c>
      <c r="AR39" s="379">
        <f t="shared" si="31"/>
        <v>-0.34854497988940886</v>
      </c>
      <c r="AS39" s="172">
        <v>718.55499999999995</v>
      </c>
      <c r="AT39" s="173">
        <f t="shared" ref="AT39:AT41" si="132">AS39/$B$37</f>
        <v>8.8323831719411064E-2</v>
      </c>
      <c r="AU39" s="174">
        <f t="shared" si="33"/>
        <v>-740.87500000000011</v>
      </c>
      <c r="AV39" s="179">
        <f t="shared" si="34"/>
        <v>-9.11</v>
      </c>
      <c r="AW39" s="183">
        <f t="shared" si="35"/>
        <v>-0.50764682101916503</v>
      </c>
      <c r="AX39" s="393">
        <v>1414.04</v>
      </c>
      <c r="AY39" s="394">
        <f t="shared" ref="AY39:AY41" si="133">AX39/$B$37</f>
        <v>0.17381192950367896</v>
      </c>
      <c r="AZ39" s="395">
        <f t="shared" si="37"/>
        <v>-45.3900000000001</v>
      </c>
      <c r="BA39" s="396">
        <f t="shared" si="38"/>
        <v>-0.56000000000000005</v>
      </c>
      <c r="BB39" s="394">
        <f t="shared" si="39"/>
        <v>-3.1101183338700794E-2</v>
      </c>
      <c r="BC39" s="383">
        <v>1259.53</v>
      </c>
      <c r="BD39" s="384">
        <f t="shared" ref="BD39:BD41" si="134">BC39/$B$37</f>
        <v>0.15481976434030773</v>
      </c>
      <c r="BE39" s="385">
        <f t="shared" si="41"/>
        <v>-199.90000000000009</v>
      </c>
      <c r="BF39" s="386">
        <f t="shared" si="42"/>
        <v>-2.46</v>
      </c>
      <c r="BG39" s="384">
        <f t="shared" si="43"/>
        <v>-0.13697128330923722</v>
      </c>
      <c r="BH39" s="587">
        <v>1100.58</v>
      </c>
      <c r="BI39" s="573">
        <f t="shared" ref="BI39:BI41" si="135">BH39/$B$37</f>
        <v>0.13528184024013393</v>
      </c>
      <c r="BJ39" s="576">
        <f t="shared" si="45"/>
        <v>-358.85000000000014</v>
      </c>
      <c r="BK39" s="588">
        <f t="shared" si="46"/>
        <v>-4.41</v>
      </c>
      <c r="BL39" s="573">
        <f t="shared" si="47"/>
        <v>-0.2458836669110544</v>
      </c>
      <c r="BM39" s="448">
        <v>1046.67</v>
      </c>
      <c r="BN39" s="449">
        <f t="shared" ref="BN39:BN41" si="136">BM39/$B$37</f>
        <v>0.12865529423044303</v>
      </c>
      <c r="BO39" s="450">
        <f t="shared" si="49"/>
        <v>-412.76</v>
      </c>
      <c r="BP39" s="451">
        <f t="shared" si="50"/>
        <v>-5.07</v>
      </c>
      <c r="BQ39" s="449">
        <f t="shared" si="51"/>
        <v>-0.28282274586653694</v>
      </c>
      <c r="BR39" s="525">
        <v>754.68600000000004</v>
      </c>
      <c r="BS39" s="526">
        <f t="shared" ref="BS39:BS41" si="137">BR39/$B$37</f>
        <v>9.2765006526981886E-2</v>
      </c>
      <c r="BT39" s="527">
        <f t="shared" si="53"/>
        <v>-704.74400000000003</v>
      </c>
      <c r="BU39" s="528">
        <f t="shared" si="54"/>
        <v>-8.66</v>
      </c>
      <c r="BV39" s="529">
        <f t="shared" si="55"/>
        <v>-0.48288989537011023</v>
      </c>
    </row>
    <row r="40" spans="1:74" ht="14.45" customHeight="1" x14ac:dyDescent="0.2">
      <c r="A40" s="7" t="s">
        <v>63</v>
      </c>
      <c r="B40" s="57"/>
      <c r="C40" s="138">
        <v>3377.03</v>
      </c>
      <c r="D40" s="58">
        <v>0.41510006809694844</v>
      </c>
      <c r="E40" s="188">
        <v>3376.8</v>
      </c>
      <c r="F40" s="189">
        <f t="shared" si="124"/>
        <v>0.41507179680067263</v>
      </c>
      <c r="G40" s="190">
        <f t="shared" si="1"/>
        <v>-0.23000000000001819</v>
      </c>
      <c r="H40" s="191">
        <f t="shared" si="122"/>
        <v>0</v>
      </c>
      <c r="I40" s="189">
        <f t="shared" si="123"/>
        <v>-6.8107182938859933E-5</v>
      </c>
      <c r="J40" s="198">
        <v>3377.03</v>
      </c>
      <c r="K40" s="199">
        <f t="shared" si="125"/>
        <v>0.41510006809694844</v>
      </c>
      <c r="L40" s="200">
        <f t="shared" si="5"/>
        <v>0</v>
      </c>
      <c r="M40" s="201">
        <f t="shared" si="6"/>
        <v>0</v>
      </c>
      <c r="N40" s="202">
        <f t="shared" si="7"/>
        <v>0</v>
      </c>
      <c r="O40" s="246">
        <v>3371.9</v>
      </c>
      <c r="P40" s="247">
        <f t="shared" si="126"/>
        <v>0.41446949527131843</v>
      </c>
      <c r="Q40" s="248">
        <f t="shared" si="9"/>
        <v>-5.1300000000001091</v>
      </c>
      <c r="R40" s="249">
        <f t="shared" si="10"/>
        <v>-0.06</v>
      </c>
      <c r="S40" s="247">
        <f t="shared" si="11"/>
        <v>-1.5190862977231794E-3</v>
      </c>
      <c r="T40" s="256">
        <v>3349.87</v>
      </c>
      <c r="U40" s="257">
        <f t="shared" si="127"/>
        <v>0.41176159676281365</v>
      </c>
      <c r="V40" s="258">
        <f t="shared" si="13"/>
        <v>-27.160000000000309</v>
      </c>
      <c r="W40" s="259">
        <f t="shared" si="14"/>
        <v>-0.33</v>
      </c>
      <c r="X40" s="257">
        <f t="shared" si="15"/>
        <v>-8.0425699505187413E-3</v>
      </c>
      <c r="Y40" s="274">
        <v>3330.98</v>
      </c>
      <c r="Z40" s="265">
        <f t="shared" si="128"/>
        <v>0.40943966290781347</v>
      </c>
      <c r="AA40" s="264">
        <f t="shared" si="17"/>
        <v>-46.050000000000182</v>
      </c>
      <c r="AB40" s="266">
        <f t="shared" si="18"/>
        <v>-0.56999999999999995</v>
      </c>
      <c r="AC40" s="265">
        <f t="shared" si="19"/>
        <v>-1.3636242497105497E-2</v>
      </c>
      <c r="AD40" s="352">
        <v>3326.18</v>
      </c>
      <c r="AE40" s="353">
        <f t="shared" si="129"/>
        <v>0.40884965324640521</v>
      </c>
      <c r="AF40" s="354">
        <f t="shared" si="21"/>
        <v>-50.850000000000364</v>
      </c>
      <c r="AG40" s="359">
        <f t="shared" si="22"/>
        <v>-0.63</v>
      </c>
      <c r="AH40" s="370">
        <f t="shared" si="23"/>
        <v>-1.5057609793220777E-2</v>
      </c>
      <c r="AI40" s="342">
        <v>3257.38</v>
      </c>
      <c r="AJ40" s="343">
        <f t="shared" si="130"/>
        <v>0.40039284809955433</v>
      </c>
      <c r="AK40" s="344">
        <f t="shared" si="25"/>
        <v>-119.65000000000009</v>
      </c>
      <c r="AL40" s="349">
        <f t="shared" si="26"/>
        <v>-1.47</v>
      </c>
      <c r="AM40" s="364">
        <f t="shared" si="27"/>
        <v>-3.5430541037538926E-2</v>
      </c>
      <c r="AN40" s="332">
        <v>3019.08</v>
      </c>
      <c r="AO40" s="333">
        <f t="shared" si="131"/>
        <v>0.37110132678422608</v>
      </c>
      <c r="AP40" s="334">
        <f t="shared" si="29"/>
        <v>-357.95000000000027</v>
      </c>
      <c r="AQ40" s="339">
        <f t="shared" si="30"/>
        <v>-4.4000000000000004</v>
      </c>
      <c r="AR40" s="379">
        <f t="shared" si="31"/>
        <v>-0.1059955049259261</v>
      </c>
      <c r="AS40" s="172">
        <v>2631.3</v>
      </c>
      <c r="AT40" s="173">
        <f t="shared" si="132"/>
        <v>0.32343592126321069</v>
      </c>
      <c r="AU40" s="174">
        <f t="shared" si="33"/>
        <v>-745.73</v>
      </c>
      <c r="AV40" s="179">
        <f t="shared" si="34"/>
        <v>-9.17</v>
      </c>
      <c r="AW40" s="183">
        <f t="shared" si="35"/>
        <v>-0.2208242153608348</v>
      </c>
      <c r="AX40" s="393">
        <v>3353.14</v>
      </c>
      <c r="AY40" s="394">
        <f t="shared" si="133"/>
        <v>0.41216354084464796</v>
      </c>
      <c r="AZ40" s="395">
        <f t="shared" si="37"/>
        <v>-23.890000000000327</v>
      </c>
      <c r="BA40" s="396">
        <f t="shared" si="38"/>
        <v>-0.28999999999999998</v>
      </c>
      <c r="BB40" s="394">
        <f t="shared" si="39"/>
        <v>-7.0742634800402505E-3</v>
      </c>
      <c r="BC40" s="383">
        <v>3285.62</v>
      </c>
      <c r="BD40" s="384">
        <f t="shared" si="134"/>
        <v>0.40386407160750587</v>
      </c>
      <c r="BE40" s="385">
        <f t="shared" si="41"/>
        <v>-91.410000000000309</v>
      </c>
      <c r="BF40" s="386">
        <f t="shared" si="42"/>
        <v>-1.1200000000000001</v>
      </c>
      <c r="BG40" s="384">
        <f t="shared" si="43"/>
        <v>-2.7068163445394415E-2</v>
      </c>
      <c r="BH40" s="587">
        <v>3204.11</v>
      </c>
      <c r="BI40" s="573">
        <f t="shared" si="135"/>
        <v>0.39384497004471786</v>
      </c>
      <c r="BJ40" s="576">
        <f t="shared" si="45"/>
        <v>-172.92000000000007</v>
      </c>
      <c r="BK40" s="588">
        <f t="shared" si="46"/>
        <v>-2.13</v>
      </c>
      <c r="BL40" s="573">
        <f t="shared" si="47"/>
        <v>-5.1204756842551019E-2</v>
      </c>
      <c r="BM40" s="448">
        <v>3178.33</v>
      </c>
      <c r="BN40" s="449">
        <f t="shared" si="136"/>
        <v>0.39067612648823791</v>
      </c>
      <c r="BO40" s="450">
        <f t="shared" si="49"/>
        <v>-198.70000000000027</v>
      </c>
      <c r="BP40" s="451">
        <f t="shared" si="50"/>
        <v>-2.44</v>
      </c>
      <c r="BQ40" s="449">
        <f t="shared" si="51"/>
        <v>-5.88386836954366E-2</v>
      </c>
      <c r="BR40" s="525">
        <v>2881.45</v>
      </c>
      <c r="BS40" s="526">
        <f t="shared" si="137"/>
        <v>0.35418402893014039</v>
      </c>
      <c r="BT40" s="527">
        <f t="shared" si="53"/>
        <v>-495.58000000000038</v>
      </c>
      <c r="BU40" s="528">
        <f t="shared" si="54"/>
        <v>-6.09</v>
      </c>
      <c r="BV40" s="529">
        <f t="shared" si="55"/>
        <v>-0.14675025096016334</v>
      </c>
    </row>
    <row r="41" spans="1:74" ht="14.45" customHeight="1" x14ac:dyDescent="0.2">
      <c r="A41" s="7" t="s">
        <v>64</v>
      </c>
      <c r="B41" s="57"/>
      <c r="C41" s="138">
        <v>4486.8900000000003</v>
      </c>
      <c r="D41" s="58">
        <v>0.55152259368247158</v>
      </c>
      <c r="E41" s="188">
        <v>4486.8900000000003</v>
      </c>
      <c r="F41" s="189">
        <f t="shared" si="124"/>
        <v>0.55152259368247158</v>
      </c>
      <c r="G41" s="190">
        <f t="shared" si="1"/>
        <v>0</v>
      </c>
      <c r="H41" s="191">
        <f t="shared" si="122"/>
        <v>0</v>
      </c>
      <c r="I41" s="189">
        <f t="shared" si="123"/>
        <v>0</v>
      </c>
      <c r="J41" s="198">
        <v>4486.8900000000003</v>
      </c>
      <c r="K41" s="199">
        <f t="shared" si="125"/>
        <v>0.55152259368247158</v>
      </c>
      <c r="L41" s="200">
        <f t="shared" si="5"/>
        <v>0</v>
      </c>
      <c r="M41" s="201">
        <f t="shared" si="6"/>
        <v>0</v>
      </c>
      <c r="N41" s="202">
        <f t="shared" si="7"/>
        <v>0</v>
      </c>
      <c r="O41" s="246">
        <v>4486.8900000000003</v>
      </c>
      <c r="P41" s="247">
        <f t="shared" si="126"/>
        <v>0.55152259368247158</v>
      </c>
      <c r="Q41" s="248">
        <f t="shared" si="9"/>
        <v>0</v>
      </c>
      <c r="R41" s="249">
        <f t="shared" si="10"/>
        <v>0</v>
      </c>
      <c r="S41" s="247">
        <f t="shared" si="11"/>
        <v>0</v>
      </c>
      <c r="T41" s="256">
        <v>4481.1000000000004</v>
      </c>
      <c r="U41" s="257">
        <f t="shared" si="127"/>
        <v>0.55081089452839793</v>
      </c>
      <c r="V41" s="258">
        <f t="shared" si="13"/>
        <v>-5.7899999999999636</v>
      </c>
      <c r="W41" s="259">
        <f t="shared" si="14"/>
        <v>-7.0000000000000007E-2</v>
      </c>
      <c r="X41" s="257">
        <f t="shared" si="15"/>
        <v>-1.2904261080614776E-3</v>
      </c>
      <c r="Y41" s="274">
        <v>4477.7299999999996</v>
      </c>
      <c r="Z41" s="265">
        <f t="shared" si="128"/>
        <v>0.55039665857861753</v>
      </c>
      <c r="AA41" s="264">
        <f t="shared" si="17"/>
        <v>-9.160000000000764</v>
      </c>
      <c r="AB41" s="266">
        <f t="shared" si="18"/>
        <v>-0.11</v>
      </c>
      <c r="AC41" s="265">
        <f t="shared" si="19"/>
        <v>-2.0415031346881166E-3</v>
      </c>
      <c r="AD41" s="352">
        <v>4474.8</v>
      </c>
      <c r="AE41" s="353">
        <f t="shared" si="129"/>
        <v>0.5500365068477997</v>
      </c>
      <c r="AF41" s="354">
        <f t="shared" si="21"/>
        <v>-12.090000000000146</v>
      </c>
      <c r="AG41" s="359">
        <f t="shared" si="22"/>
        <v>-0.15</v>
      </c>
      <c r="AH41" s="370">
        <f t="shared" si="23"/>
        <v>-2.6945166919626166E-3</v>
      </c>
      <c r="AI41" s="342">
        <v>4457.04</v>
      </c>
      <c r="AJ41" s="343">
        <f t="shared" si="130"/>
        <v>0.54785347110058924</v>
      </c>
      <c r="AK41" s="344">
        <f t="shared" si="25"/>
        <v>-29.850000000000364</v>
      </c>
      <c r="AL41" s="349">
        <f t="shared" si="26"/>
        <v>-0.37</v>
      </c>
      <c r="AM41" s="364">
        <f t="shared" si="27"/>
        <v>-6.6527149094362378E-3</v>
      </c>
      <c r="AN41" s="332">
        <v>4386.78</v>
      </c>
      <c r="AO41" s="333">
        <f t="shared" si="131"/>
        <v>0.53921720468172663</v>
      </c>
      <c r="AP41" s="334">
        <f t="shared" si="29"/>
        <v>-100.11000000000058</v>
      </c>
      <c r="AQ41" s="339">
        <f t="shared" si="30"/>
        <v>-1.23</v>
      </c>
      <c r="AR41" s="379">
        <f t="shared" si="31"/>
        <v>-2.2311667992752346E-2</v>
      </c>
      <c r="AS41" s="172">
        <v>4220.3599999999997</v>
      </c>
      <c r="AT41" s="173">
        <f t="shared" si="132"/>
        <v>0.51876107804598626</v>
      </c>
      <c r="AU41" s="174">
        <f t="shared" si="33"/>
        <v>-266.53000000000065</v>
      </c>
      <c r="AV41" s="179">
        <f t="shared" si="34"/>
        <v>-3.28</v>
      </c>
      <c r="AW41" s="183">
        <f t="shared" si="35"/>
        <v>-5.9401946559866775E-2</v>
      </c>
      <c r="AX41" s="393">
        <v>4480.76</v>
      </c>
      <c r="AY41" s="394">
        <f t="shared" si="133"/>
        <v>0.55076910217738151</v>
      </c>
      <c r="AZ41" s="395">
        <f t="shared" si="37"/>
        <v>-6.1300000000001091</v>
      </c>
      <c r="BA41" s="396">
        <f t="shared" si="38"/>
        <v>-0.08</v>
      </c>
      <c r="BB41" s="394">
        <f t="shared" si="39"/>
        <v>-1.3662024252879186E-3</v>
      </c>
      <c r="BC41" s="383">
        <v>4465.12</v>
      </c>
      <c r="BD41" s="384">
        <f t="shared" si="134"/>
        <v>0.54884665403062638</v>
      </c>
      <c r="BE41" s="385">
        <f t="shared" si="41"/>
        <v>-21.770000000000437</v>
      </c>
      <c r="BF41" s="386">
        <f t="shared" si="42"/>
        <v>-0.27</v>
      </c>
      <c r="BG41" s="384">
        <f t="shared" si="43"/>
        <v>-4.8519130177027822E-3</v>
      </c>
      <c r="BH41" s="587">
        <v>4443.3999999999996</v>
      </c>
      <c r="BI41" s="573">
        <f t="shared" si="135"/>
        <v>0.54617686031275425</v>
      </c>
      <c r="BJ41" s="576">
        <f t="shared" si="45"/>
        <v>-43.490000000000691</v>
      </c>
      <c r="BK41" s="588">
        <f t="shared" si="46"/>
        <v>-0.53</v>
      </c>
      <c r="BL41" s="573">
        <f t="shared" si="47"/>
        <v>-9.6926824593428166E-3</v>
      </c>
      <c r="BM41" s="448">
        <v>4438.95</v>
      </c>
      <c r="BN41" s="449">
        <f t="shared" si="136"/>
        <v>0.54562987218915704</v>
      </c>
      <c r="BO41" s="450">
        <f t="shared" si="49"/>
        <v>-47.940000000000509</v>
      </c>
      <c r="BP41" s="451">
        <f t="shared" si="50"/>
        <v>-0.59</v>
      </c>
      <c r="BQ41" s="449">
        <f t="shared" si="51"/>
        <v>-1.0684460728923709E-2</v>
      </c>
      <c r="BR41" s="525">
        <v>4354.8999999999996</v>
      </c>
      <c r="BS41" s="526">
        <f t="shared" si="137"/>
        <v>0.53529855718054042</v>
      </c>
      <c r="BT41" s="527">
        <f t="shared" si="53"/>
        <v>-131.99000000000069</v>
      </c>
      <c r="BU41" s="528">
        <f t="shared" si="54"/>
        <v>-1.62</v>
      </c>
      <c r="BV41" s="529">
        <f t="shared" si="55"/>
        <v>-2.9416812090334438E-2</v>
      </c>
    </row>
    <row r="42" spans="1:74" ht="14.45" customHeight="1" x14ac:dyDescent="0.2">
      <c r="A42" s="4" t="s">
        <v>71</v>
      </c>
      <c r="B42" s="57">
        <v>10744.44</v>
      </c>
      <c r="C42" s="138"/>
      <c r="D42" s="58"/>
      <c r="E42" s="188"/>
      <c r="F42" s="189"/>
      <c r="G42" s="190"/>
      <c r="H42" s="208"/>
      <c r="I42" s="189"/>
      <c r="J42" s="198"/>
      <c r="K42" s="199"/>
      <c r="L42" s="200"/>
      <c r="M42" s="201"/>
      <c r="N42" s="202"/>
      <c r="O42" s="246"/>
      <c r="P42" s="247"/>
      <c r="Q42" s="248"/>
      <c r="R42" s="249"/>
      <c r="S42" s="247"/>
      <c r="T42" s="256"/>
      <c r="U42" s="257"/>
      <c r="V42" s="258"/>
      <c r="W42" s="259"/>
      <c r="X42" s="257"/>
      <c r="Y42" s="274"/>
      <c r="Z42" s="265"/>
      <c r="AA42" s="264"/>
      <c r="AB42" s="266"/>
      <c r="AC42" s="265"/>
      <c r="AD42" s="352"/>
      <c r="AE42" s="353"/>
      <c r="AF42" s="354"/>
      <c r="AG42" s="359"/>
      <c r="AH42" s="370"/>
      <c r="AI42" s="342"/>
      <c r="AJ42" s="343"/>
      <c r="AK42" s="344"/>
      <c r="AL42" s="349"/>
      <c r="AM42" s="364"/>
      <c r="AN42" s="332"/>
      <c r="AO42" s="333"/>
      <c r="AP42" s="334"/>
      <c r="AQ42" s="339"/>
      <c r="AR42" s="379"/>
      <c r="AS42" s="172"/>
      <c r="AT42" s="173"/>
      <c r="AU42" s="174"/>
      <c r="AV42" s="179"/>
      <c r="AW42" s="183"/>
      <c r="AX42" s="393"/>
      <c r="AY42" s="394"/>
      <c r="AZ42" s="395"/>
      <c r="BA42" s="396"/>
      <c r="BB42" s="394"/>
      <c r="BC42" s="383"/>
      <c r="BD42" s="384"/>
      <c r="BE42" s="385"/>
      <c r="BF42" s="386"/>
      <c r="BG42" s="384"/>
      <c r="BH42" s="587"/>
      <c r="BI42" s="573"/>
      <c r="BJ42" s="576"/>
      <c r="BK42" s="588"/>
      <c r="BL42" s="573"/>
      <c r="BM42" s="448"/>
      <c r="BN42" s="449"/>
      <c r="BO42" s="450"/>
      <c r="BP42" s="451"/>
      <c r="BQ42" s="449"/>
      <c r="BR42" s="525"/>
      <c r="BS42" s="526"/>
      <c r="BT42" s="527"/>
      <c r="BU42" s="528"/>
      <c r="BV42" s="529"/>
    </row>
    <row r="43" spans="1:74" ht="14.45" customHeight="1" x14ac:dyDescent="0.2">
      <c r="A43" s="7" t="s">
        <v>61</v>
      </c>
      <c r="B43" s="57"/>
      <c r="C43" s="138">
        <v>312.01400000000001</v>
      </c>
      <c r="D43" s="61">
        <v>2.9039577679246194E-2</v>
      </c>
      <c r="E43" s="188">
        <v>311.92200000000003</v>
      </c>
      <c r="F43" s="189">
        <f>E43/$B$42</f>
        <v>2.9031015111071402E-2</v>
      </c>
      <c r="G43" s="190">
        <f t="shared" si="1"/>
        <v>-9.1999999999984539E-2</v>
      </c>
      <c r="H43" s="191">
        <f t="shared" ref="H43:H46" si="138">ROUND((F43-D43)*100,2)</f>
        <v>0</v>
      </c>
      <c r="I43" s="189">
        <f t="shared" ref="I43:I46" si="139">(E43-C43)/C43</f>
        <v>-2.9485856403874356E-4</v>
      </c>
      <c r="J43" s="198">
        <v>312.01400000000001</v>
      </c>
      <c r="K43" s="199">
        <f>J43/$B$42</f>
        <v>2.9039577679246194E-2</v>
      </c>
      <c r="L43" s="200">
        <f t="shared" si="5"/>
        <v>0</v>
      </c>
      <c r="M43" s="201">
        <f t="shared" si="6"/>
        <v>0</v>
      </c>
      <c r="N43" s="202">
        <f t="shared" si="7"/>
        <v>0</v>
      </c>
      <c r="O43" s="246">
        <v>311.392</v>
      </c>
      <c r="P43" s="247">
        <f>O43/$B$42</f>
        <v>2.8981687272673119E-2</v>
      </c>
      <c r="Q43" s="248">
        <f t="shared" si="9"/>
        <v>-0.6220000000000141</v>
      </c>
      <c r="R43" s="249">
        <f t="shared" si="10"/>
        <v>-0.01</v>
      </c>
      <c r="S43" s="247">
        <f t="shared" si="11"/>
        <v>-1.9935002916536249E-3</v>
      </c>
      <c r="T43" s="256">
        <v>294.08499999999998</v>
      </c>
      <c r="U43" s="257">
        <f>T43/$B$42</f>
        <v>2.7370900670486312E-2</v>
      </c>
      <c r="V43" s="258">
        <f t="shared" si="13"/>
        <v>-17.92900000000003</v>
      </c>
      <c r="W43" s="259">
        <f t="shared" si="14"/>
        <v>-0.17</v>
      </c>
      <c r="X43" s="257">
        <f t="shared" si="15"/>
        <v>-5.7462165159255771E-2</v>
      </c>
      <c r="Y43" s="274">
        <v>279.60300000000001</v>
      </c>
      <c r="Z43" s="265">
        <f>Y43/$B$42</f>
        <v>2.6023040754101657E-2</v>
      </c>
      <c r="AA43" s="264">
        <f t="shared" si="17"/>
        <v>-32.411000000000001</v>
      </c>
      <c r="AB43" s="266">
        <f t="shared" si="18"/>
        <v>-0.3</v>
      </c>
      <c r="AC43" s="265">
        <f t="shared" si="19"/>
        <v>-0.10387674912023179</v>
      </c>
      <c r="AD43" s="352">
        <v>273.40100000000001</v>
      </c>
      <c r="AE43" s="353">
        <f>AD43/$B$42</f>
        <v>2.5445811973448591E-2</v>
      </c>
      <c r="AF43" s="354">
        <f t="shared" si="21"/>
        <v>-38.613</v>
      </c>
      <c r="AG43" s="359">
        <f t="shared" si="22"/>
        <v>-0.36</v>
      </c>
      <c r="AH43" s="370">
        <f t="shared" si="23"/>
        <v>-0.1237540623177165</v>
      </c>
      <c r="AI43" s="342">
        <v>244.61799999999999</v>
      </c>
      <c r="AJ43" s="343">
        <f>AI43/$B$42</f>
        <v>2.2766938062849251E-2</v>
      </c>
      <c r="AK43" s="344">
        <f t="shared" si="25"/>
        <v>-67.396000000000015</v>
      </c>
      <c r="AL43" s="349">
        <f t="shared" si="26"/>
        <v>-0.63</v>
      </c>
      <c r="AM43" s="364">
        <f t="shared" si="27"/>
        <v>-0.21600312806476638</v>
      </c>
      <c r="AN43" s="332">
        <v>253.10400000000001</v>
      </c>
      <c r="AO43" s="333">
        <f>AN43/$B$42</f>
        <v>2.3556741905580932E-2</v>
      </c>
      <c r="AP43" s="334">
        <f t="shared" si="29"/>
        <v>-58.91</v>
      </c>
      <c r="AQ43" s="339">
        <f t="shared" si="30"/>
        <v>-0.55000000000000004</v>
      </c>
      <c r="AR43" s="379">
        <f t="shared" si="31"/>
        <v>-0.18880563051657936</v>
      </c>
      <c r="AS43" s="172">
        <v>237.80099999999999</v>
      </c>
      <c r="AT43" s="173">
        <f>AS43/$B$42</f>
        <v>2.2132470375375541E-2</v>
      </c>
      <c r="AU43" s="174">
        <f t="shared" si="33"/>
        <v>-74.213000000000022</v>
      </c>
      <c r="AV43" s="179">
        <f t="shared" si="34"/>
        <v>-0.69</v>
      </c>
      <c r="AW43" s="183">
        <f t="shared" si="35"/>
        <v>-0.23785150666316263</v>
      </c>
      <c r="AX43" s="393">
        <v>296.27</v>
      </c>
      <c r="AY43" s="394">
        <f>AX43/$B$42</f>
        <v>2.7574261664637709E-2</v>
      </c>
      <c r="AZ43" s="395">
        <f t="shared" si="37"/>
        <v>-15.744000000000028</v>
      </c>
      <c r="BA43" s="396">
        <f t="shared" si="38"/>
        <v>-0.15</v>
      </c>
      <c r="BB43" s="394">
        <f t="shared" si="39"/>
        <v>-5.0459274263334429E-2</v>
      </c>
      <c r="BC43" s="383">
        <v>258.98</v>
      </c>
      <c r="BD43" s="384">
        <f>BC43/$B$42</f>
        <v>2.4103629412049396E-2</v>
      </c>
      <c r="BE43" s="385">
        <f t="shared" si="41"/>
        <v>-53.033999999999992</v>
      </c>
      <c r="BF43" s="386">
        <f t="shared" si="42"/>
        <v>-0.49</v>
      </c>
      <c r="BG43" s="384">
        <f t="shared" si="43"/>
        <v>-0.16997314223079729</v>
      </c>
      <c r="BH43" s="587">
        <v>230.01900000000001</v>
      </c>
      <c r="BI43" s="573">
        <f>BH43/$B$42</f>
        <v>2.1408188793459685E-2</v>
      </c>
      <c r="BJ43" s="576">
        <f t="shared" si="45"/>
        <v>-81.995000000000005</v>
      </c>
      <c r="BK43" s="588">
        <f t="shared" si="46"/>
        <v>-0.76</v>
      </c>
      <c r="BL43" s="573">
        <f t="shared" si="47"/>
        <v>-0.26279269519957438</v>
      </c>
      <c r="BM43" s="448">
        <v>227.596</v>
      </c>
      <c r="BN43" s="449">
        <f>BM43/$B$42</f>
        <v>2.1182676807725669E-2</v>
      </c>
      <c r="BO43" s="450">
        <f t="shared" si="49"/>
        <v>-84.418000000000006</v>
      </c>
      <c r="BP43" s="451">
        <f t="shared" si="50"/>
        <v>-0.79</v>
      </c>
      <c r="BQ43" s="449">
        <f t="shared" si="51"/>
        <v>-0.2705583723807265</v>
      </c>
      <c r="BR43" s="525">
        <v>194.66200000000001</v>
      </c>
      <c r="BS43" s="526">
        <f>BR43/$B$42</f>
        <v>1.8117463543935283E-2</v>
      </c>
      <c r="BT43" s="527">
        <f t="shared" si="53"/>
        <v>-117.352</v>
      </c>
      <c r="BU43" s="528">
        <f t="shared" si="54"/>
        <v>-1.0900000000000001</v>
      </c>
      <c r="BV43" s="529">
        <f t="shared" si="55"/>
        <v>-0.37611132833783101</v>
      </c>
    </row>
    <row r="44" spans="1:74" ht="14.45" customHeight="1" x14ac:dyDescent="0.2">
      <c r="A44" s="7" t="s">
        <v>62</v>
      </c>
      <c r="B44" s="57"/>
      <c r="C44" s="138">
        <v>1024.18</v>
      </c>
      <c r="D44" s="61">
        <v>9.5321859491979105E-2</v>
      </c>
      <c r="E44" s="188">
        <v>1024.17</v>
      </c>
      <c r="F44" s="189">
        <f t="shared" ref="F44:F46" si="140">E44/$B$42</f>
        <v>9.532092877804707E-2</v>
      </c>
      <c r="G44" s="190">
        <f t="shared" si="1"/>
        <v>-9.9999999999909051E-3</v>
      </c>
      <c r="H44" s="191">
        <f>ROUND((F44-D44)*100,2)</f>
        <v>0</v>
      </c>
      <c r="I44" s="189">
        <f t="shared" si="139"/>
        <v>-9.7639086879170695E-6</v>
      </c>
      <c r="J44" s="198">
        <v>1024.18</v>
      </c>
      <c r="K44" s="199">
        <f t="shared" ref="K44:K46" si="141">J44/$B$42</f>
        <v>9.5321859491979105E-2</v>
      </c>
      <c r="L44" s="200">
        <f t="shared" si="5"/>
        <v>0</v>
      </c>
      <c r="M44" s="201">
        <f t="shared" si="6"/>
        <v>0</v>
      </c>
      <c r="N44" s="202">
        <f t="shared" si="7"/>
        <v>0</v>
      </c>
      <c r="O44" s="246">
        <v>1016.11</v>
      </c>
      <c r="P44" s="247">
        <f t="shared" ref="P44:P46" si="142">O44/$B$42</f>
        <v>9.4570773348820414E-2</v>
      </c>
      <c r="Q44" s="248">
        <f t="shared" si="9"/>
        <v>-8.07000000000005</v>
      </c>
      <c r="R44" s="249">
        <f t="shared" si="10"/>
        <v>-0.08</v>
      </c>
      <c r="S44" s="247">
        <f t="shared" si="11"/>
        <v>-7.8794743111562909E-3</v>
      </c>
      <c r="T44" s="256">
        <v>996.82</v>
      </c>
      <c r="U44" s="257">
        <f t="shared" ref="U44:U46" si="143">T44/$B$42</f>
        <v>9.2775426173909478E-2</v>
      </c>
      <c r="V44" s="258">
        <f t="shared" si="13"/>
        <v>-27.360000000000014</v>
      </c>
      <c r="W44" s="259">
        <f t="shared" si="14"/>
        <v>-0.25</v>
      </c>
      <c r="X44" s="257">
        <f t="shared" si="15"/>
        <v>-2.6714054170165414E-2</v>
      </c>
      <c r="Y44" s="274">
        <v>956.12</v>
      </c>
      <c r="Z44" s="265">
        <f t="shared" ref="Z44:Z46" si="144">Y44/$B$42</f>
        <v>8.8987420470494502E-2</v>
      </c>
      <c r="AA44" s="264">
        <f t="shared" si="17"/>
        <v>-68.060000000000059</v>
      </c>
      <c r="AB44" s="266">
        <f t="shared" si="18"/>
        <v>-0.63</v>
      </c>
      <c r="AC44" s="265">
        <f t="shared" si="19"/>
        <v>-6.6453162530024076E-2</v>
      </c>
      <c r="AD44" s="352">
        <v>965.23</v>
      </c>
      <c r="AE44" s="353">
        <f t="shared" ref="AE44:AE46" si="145">AD44/$B$42</f>
        <v>8.9835300862585676E-2</v>
      </c>
      <c r="AF44" s="354">
        <f t="shared" si="21"/>
        <v>-58.950000000000045</v>
      </c>
      <c r="AG44" s="359">
        <f t="shared" si="22"/>
        <v>-0.55000000000000004</v>
      </c>
      <c r="AH44" s="370">
        <f t="shared" si="23"/>
        <v>-5.7558241715323519E-2</v>
      </c>
      <c r="AI44" s="342">
        <v>884.7</v>
      </c>
      <c r="AJ44" s="343">
        <f t="shared" ref="AJ44:AJ46" si="146">AI44/$B$42</f>
        <v>8.2340261567843465E-2</v>
      </c>
      <c r="AK44" s="344">
        <f t="shared" si="25"/>
        <v>-139.48000000000002</v>
      </c>
      <c r="AL44" s="349">
        <f t="shared" si="26"/>
        <v>-1.3</v>
      </c>
      <c r="AM44" s="364">
        <f t="shared" si="27"/>
        <v>-0.13618699837919115</v>
      </c>
      <c r="AN44" s="332">
        <v>910.71699999999998</v>
      </c>
      <c r="AO44" s="333">
        <f t="shared" ref="AO44:AO46" si="147">AN44/$B$42</f>
        <v>8.4761700004839707E-2</v>
      </c>
      <c r="AP44" s="334">
        <f t="shared" si="29"/>
        <v>-113.46300000000008</v>
      </c>
      <c r="AQ44" s="339">
        <f t="shared" si="30"/>
        <v>-1.06</v>
      </c>
      <c r="AR44" s="379">
        <f t="shared" si="31"/>
        <v>-0.11078423714581428</v>
      </c>
      <c r="AS44" s="172">
        <v>867.97500000000002</v>
      </c>
      <c r="AT44" s="173">
        <f t="shared" ref="AT44:AT46" si="148">AS44/$B$42</f>
        <v>8.0783642516501553E-2</v>
      </c>
      <c r="AU44" s="174">
        <f t="shared" si="33"/>
        <v>-156.20500000000004</v>
      </c>
      <c r="AV44" s="179">
        <f t="shared" si="34"/>
        <v>-1.45</v>
      </c>
      <c r="AW44" s="183">
        <f t="shared" si="35"/>
        <v>-0.15251713565974734</v>
      </c>
      <c r="AX44" s="393">
        <v>1005.36</v>
      </c>
      <c r="AY44" s="394">
        <f t="shared" ref="AY44:AY46" si="149">AX44/$B$42</f>
        <v>9.3570255871874189E-2</v>
      </c>
      <c r="AZ44" s="395">
        <f t="shared" si="37"/>
        <v>-18.82000000000005</v>
      </c>
      <c r="BA44" s="396">
        <f t="shared" si="38"/>
        <v>-0.18</v>
      </c>
      <c r="BB44" s="394">
        <f t="shared" si="39"/>
        <v>-1.8375676150676687E-2</v>
      </c>
      <c r="BC44" s="383">
        <v>921.11</v>
      </c>
      <c r="BD44" s="384">
        <f t="shared" ref="BD44:BD46" si="150">BC44/$B$42</f>
        <v>8.5728990994411988E-2</v>
      </c>
      <c r="BE44" s="385">
        <f t="shared" si="41"/>
        <v>-103.07000000000005</v>
      </c>
      <c r="BF44" s="386">
        <f t="shared" si="42"/>
        <v>-0.96</v>
      </c>
      <c r="BG44" s="384">
        <f t="shared" si="43"/>
        <v>-0.10063660684645281</v>
      </c>
      <c r="BH44" s="587">
        <v>821.95</v>
      </c>
      <c r="BI44" s="573">
        <f t="shared" ref="BI44:BI46" si="151">BH44/$B$42</f>
        <v>7.6500031644273686E-2</v>
      </c>
      <c r="BJ44" s="576">
        <f t="shared" si="45"/>
        <v>-202.23000000000002</v>
      </c>
      <c r="BK44" s="588">
        <f t="shared" si="46"/>
        <v>-1.88</v>
      </c>
      <c r="BL44" s="573">
        <f t="shared" si="47"/>
        <v>-0.19745552539592651</v>
      </c>
      <c r="BM44" s="448">
        <v>798.02</v>
      </c>
      <c r="BN44" s="449">
        <f t="shared" ref="BN44:BN46" si="152">BM44/$B$42</f>
        <v>7.4272833204894806E-2</v>
      </c>
      <c r="BO44" s="450">
        <f t="shared" si="49"/>
        <v>-226.16000000000008</v>
      </c>
      <c r="BP44" s="451">
        <f t="shared" si="50"/>
        <v>-2.1</v>
      </c>
      <c r="BQ44" s="449">
        <f t="shared" si="51"/>
        <v>-0.22082055888613336</v>
      </c>
      <c r="BR44" s="525">
        <v>660.81399999999996</v>
      </c>
      <c r="BS44" s="526">
        <f t="shared" ref="BS44:BS46" si="153">BR44/$B$42</f>
        <v>6.1502879628905736E-2</v>
      </c>
      <c r="BT44" s="527">
        <f t="shared" si="53"/>
        <v>-363.3660000000001</v>
      </c>
      <c r="BU44" s="528">
        <f t="shared" si="54"/>
        <v>-3.38</v>
      </c>
      <c r="BV44" s="529">
        <f t="shared" si="55"/>
        <v>-0.35478724442969017</v>
      </c>
    </row>
    <row r="45" spans="1:74" ht="14.45" customHeight="1" x14ac:dyDescent="0.2">
      <c r="A45" s="7" t="s">
        <v>63</v>
      </c>
      <c r="B45" s="57"/>
      <c r="C45" s="138">
        <v>2405.3000000000002</v>
      </c>
      <c r="D45" s="61">
        <v>0.22386462207430077</v>
      </c>
      <c r="E45" s="188">
        <v>2405.29</v>
      </c>
      <c r="F45" s="189">
        <f t="shared" si="140"/>
        <v>0.22386369136036871</v>
      </c>
      <c r="G45" s="190">
        <f t="shared" si="1"/>
        <v>-1.0000000000218279E-2</v>
      </c>
      <c r="H45" s="191">
        <f t="shared" si="138"/>
        <v>0</v>
      </c>
      <c r="I45" s="189">
        <f t="shared" si="139"/>
        <v>-4.157485552828453E-6</v>
      </c>
      <c r="J45" s="198">
        <v>2405.3000000000002</v>
      </c>
      <c r="K45" s="199">
        <f t="shared" si="141"/>
        <v>0.22386462207430077</v>
      </c>
      <c r="L45" s="200">
        <f t="shared" si="5"/>
        <v>0</v>
      </c>
      <c r="M45" s="201">
        <f t="shared" si="6"/>
        <v>0</v>
      </c>
      <c r="N45" s="202">
        <f t="shared" si="7"/>
        <v>0</v>
      </c>
      <c r="O45" s="246">
        <v>2401.7399999999998</v>
      </c>
      <c r="P45" s="247">
        <f t="shared" si="142"/>
        <v>0.22353328791449342</v>
      </c>
      <c r="Q45" s="248">
        <f t="shared" si="9"/>
        <v>-3.5600000000004002</v>
      </c>
      <c r="R45" s="249">
        <f t="shared" si="10"/>
        <v>-0.03</v>
      </c>
      <c r="S45" s="247">
        <f t="shared" si="11"/>
        <v>-1.480064856774789E-3</v>
      </c>
      <c r="T45" s="256">
        <v>2391.04</v>
      </c>
      <c r="U45" s="257">
        <f t="shared" si="143"/>
        <v>0.22253742400720744</v>
      </c>
      <c r="V45" s="258">
        <f t="shared" si="13"/>
        <v>-14.260000000000218</v>
      </c>
      <c r="W45" s="259">
        <f t="shared" si="14"/>
        <v>-0.13</v>
      </c>
      <c r="X45" s="257">
        <f t="shared" si="15"/>
        <v>-5.9285743982040564E-3</v>
      </c>
      <c r="Y45" s="274">
        <v>2365.79</v>
      </c>
      <c r="Z45" s="265">
        <f t="shared" si="144"/>
        <v>0.22018737132879887</v>
      </c>
      <c r="AA45" s="264">
        <f t="shared" si="17"/>
        <v>-39.510000000000218</v>
      </c>
      <c r="AB45" s="266">
        <f t="shared" si="18"/>
        <v>-0.37</v>
      </c>
      <c r="AC45" s="265">
        <f t="shared" si="19"/>
        <v>-1.642622541886676E-2</v>
      </c>
      <c r="AD45" s="352">
        <v>2363.37</v>
      </c>
      <c r="AE45" s="353">
        <f t="shared" si="145"/>
        <v>0.21996213855724447</v>
      </c>
      <c r="AF45" s="354">
        <f t="shared" si="21"/>
        <v>-41.930000000000291</v>
      </c>
      <c r="AG45" s="359">
        <f t="shared" si="22"/>
        <v>-0.39</v>
      </c>
      <c r="AH45" s="370">
        <f t="shared" si="23"/>
        <v>-1.7432336922629313E-2</v>
      </c>
      <c r="AI45" s="342">
        <v>2302.46</v>
      </c>
      <c r="AJ45" s="343">
        <f t="shared" si="146"/>
        <v>0.21429315999717063</v>
      </c>
      <c r="AK45" s="344">
        <f t="shared" si="25"/>
        <v>-102.84000000000015</v>
      </c>
      <c r="AL45" s="349">
        <f t="shared" si="26"/>
        <v>-0.96</v>
      </c>
      <c r="AM45" s="364">
        <f t="shared" si="27"/>
        <v>-4.2755581424354608E-2</v>
      </c>
      <c r="AN45" s="332">
        <v>2339.37</v>
      </c>
      <c r="AO45" s="333">
        <f t="shared" si="147"/>
        <v>0.2177284251203413</v>
      </c>
      <c r="AP45" s="334">
        <f t="shared" si="29"/>
        <v>-65.930000000000291</v>
      </c>
      <c r="AQ45" s="339">
        <f t="shared" si="30"/>
        <v>-0.61</v>
      </c>
      <c r="AR45" s="379">
        <f t="shared" si="31"/>
        <v>-2.7410302249199804E-2</v>
      </c>
      <c r="AS45" s="172">
        <v>2300.3000000000002</v>
      </c>
      <c r="AT45" s="173">
        <f t="shared" si="148"/>
        <v>0.21409212578784936</v>
      </c>
      <c r="AU45" s="174">
        <f t="shared" si="33"/>
        <v>-105</v>
      </c>
      <c r="AV45" s="179">
        <f t="shared" si="34"/>
        <v>-0.98</v>
      </c>
      <c r="AW45" s="183">
        <f t="shared" si="35"/>
        <v>-4.3653598303745891E-2</v>
      </c>
      <c r="AX45" s="393">
        <v>2396.2399999999998</v>
      </c>
      <c r="AY45" s="394">
        <f t="shared" si="149"/>
        <v>0.22302139525186979</v>
      </c>
      <c r="AZ45" s="395">
        <f t="shared" si="37"/>
        <v>-9.0600000000004002</v>
      </c>
      <c r="BA45" s="396">
        <f t="shared" si="38"/>
        <v>-0.08</v>
      </c>
      <c r="BB45" s="394">
        <f t="shared" si="39"/>
        <v>-3.7666819107805261E-3</v>
      </c>
      <c r="BC45" s="383">
        <v>2350</v>
      </c>
      <c r="BD45" s="384">
        <f t="shared" si="150"/>
        <v>0.21871777403010301</v>
      </c>
      <c r="BE45" s="385">
        <f t="shared" si="41"/>
        <v>-55.300000000000182</v>
      </c>
      <c r="BF45" s="386">
        <f t="shared" si="42"/>
        <v>-0.51</v>
      </c>
      <c r="BG45" s="384">
        <f t="shared" si="43"/>
        <v>-2.299089510663958E-2</v>
      </c>
      <c r="BH45" s="587">
        <v>2275.54</v>
      </c>
      <c r="BI45" s="573">
        <f t="shared" si="151"/>
        <v>0.21178767809211088</v>
      </c>
      <c r="BJ45" s="576">
        <f t="shared" si="45"/>
        <v>-129.76000000000022</v>
      </c>
      <c r="BK45" s="588">
        <f t="shared" si="46"/>
        <v>-1.21</v>
      </c>
      <c r="BL45" s="573">
        <f t="shared" si="47"/>
        <v>-5.3947532532324538E-2</v>
      </c>
      <c r="BM45" s="448">
        <v>2237.64</v>
      </c>
      <c r="BN45" s="449">
        <f t="shared" si="152"/>
        <v>0.20826027228966792</v>
      </c>
      <c r="BO45" s="450">
        <f t="shared" si="49"/>
        <v>-167.66000000000031</v>
      </c>
      <c r="BP45" s="451">
        <f t="shared" si="50"/>
        <v>-1.56</v>
      </c>
      <c r="BQ45" s="449">
        <f t="shared" si="51"/>
        <v>-6.9704402777200469E-2</v>
      </c>
      <c r="BR45" s="525">
        <v>2001.33</v>
      </c>
      <c r="BS45" s="526">
        <f t="shared" si="153"/>
        <v>0.18626657136156</v>
      </c>
      <c r="BT45" s="527">
        <f t="shared" si="53"/>
        <v>-403.97000000000025</v>
      </c>
      <c r="BU45" s="528">
        <f t="shared" si="54"/>
        <v>-3.76</v>
      </c>
      <c r="BV45" s="529">
        <f t="shared" si="55"/>
        <v>-0.16794994387394513</v>
      </c>
    </row>
    <row r="46" spans="1:74" ht="14.45" customHeight="1" x14ac:dyDescent="0.2">
      <c r="A46" s="139" t="s">
        <v>64</v>
      </c>
      <c r="B46" s="57"/>
      <c r="C46" s="138">
        <v>3763.91</v>
      </c>
      <c r="D46" s="61">
        <v>0.3503123475955936</v>
      </c>
      <c r="E46" s="188">
        <v>3763.91</v>
      </c>
      <c r="F46" s="189">
        <f t="shared" si="140"/>
        <v>0.3503123475955936</v>
      </c>
      <c r="G46" s="190">
        <f t="shared" si="1"/>
        <v>0</v>
      </c>
      <c r="H46" s="191">
        <f t="shared" si="138"/>
        <v>0</v>
      </c>
      <c r="I46" s="189">
        <f t="shared" si="139"/>
        <v>0</v>
      </c>
      <c r="J46" s="198">
        <v>3763.91</v>
      </c>
      <c r="K46" s="199">
        <f t="shared" si="141"/>
        <v>0.3503123475955936</v>
      </c>
      <c r="L46" s="200">
        <f t="shared" si="5"/>
        <v>0</v>
      </c>
      <c r="M46" s="201">
        <f t="shared" si="6"/>
        <v>0</v>
      </c>
      <c r="N46" s="202">
        <f t="shared" si="7"/>
        <v>0</v>
      </c>
      <c r="O46" s="246">
        <v>3762.91</v>
      </c>
      <c r="P46" s="247">
        <f t="shared" si="142"/>
        <v>0.3502192762023893</v>
      </c>
      <c r="Q46" s="248">
        <f t="shared" si="9"/>
        <v>-1</v>
      </c>
      <c r="R46" s="249">
        <f t="shared" si="10"/>
        <v>-0.01</v>
      </c>
      <c r="S46" s="247">
        <f t="shared" si="11"/>
        <v>-2.6568116665913905E-4</v>
      </c>
      <c r="T46" s="256">
        <v>3756.15</v>
      </c>
      <c r="U46" s="257">
        <f t="shared" si="143"/>
        <v>0.34959011358432823</v>
      </c>
      <c r="V46" s="258">
        <f t="shared" si="13"/>
        <v>-7.7599999999997635</v>
      </c>
      <c r="W46" s="259">
        <f t="shared" si="14"/>
        <v>-7.0000000000000007E-2</v>
      </c>
      <c r="X46" s="257">
        <f t="shared" si="15"/>
        <v>-2.0616858532748563E-3</v>
      </c>
      <c r="Y46" s="274">
        <v>3749.75</v>
      </c>
      <c r="Z46" s="265">
        <f t="shared" si="144"/>
        <v>0.34899445666782075</v>
      </c>
      <c r="AA46" s="264">
        <f t="shared" si="17"/>
        <v>-14.159999999999854</v>
      </c>
      <c r="AB46" s="266">
        <f t="shared" si="18"/>
        <v>-0.13</v>
      </c>
      <c r="AC46" s="265">
        <f t="shared" si="19"/>
        <v>-3.7620453198933704E-3</v>
      </c>
      <c r="AD46" s="352">
        <v>3740.57</v>
      </c>
      <c r="AE46" s="353">
        <f t="shared" si="145"/>
        <v>0.34814006127820529</v>
      </c>
      <c r="AF46" s="354">
        <f t="shared" si="21"/>
        <v>-23.339999999999691</v>
      </c>
      <c r="AG46" s="359">
        <f t="shared" si="22"/>
        <v>-0.22</v>
      </c>
      <c r="AH46" s="370">
        <f t="shared" si="23"/>
        <v>-6.2009984298242232E-3</v>
      </c>
      <c r="AI46" s="342">
        <v>3717.17</v>
      </c>
      <c r="AJ46" s="343">
        <f t="shared" si="146"/>
        <v>0.34596219067722467</v>
      </c>
      <c r="AK46" s="344">
        <f t="shared" si="25"/>
        <v>-46.739999999999782</v>
      </c>
      <c r="AL46" s="349">
        <f t="shared" si="26"/>
        <v>-0.44</v>
      </c>
      <c r="AM46" s="364">
        <f t="shared" si="27"/>
        <v>-1.2417937729648101E-2</v>
      </c>
      <c r="AN46" s="332">
        <v>3725.46</v>
      </c>
      <c r="AO46" s="333">
        <f t="shared" si="147"/>
        <v>0.34673375252688832</v>
      </c>
      <c r="AP46" s="334">
        <f t="shared" si="29"/>
        <v>-38.449999999999818</v>
      </c>
      <c r="AQ46" s="339">
        <f t="shared" si="30"/>
        <v>-0.36</v>
      </c>
      <c r="AR46" s="379">
        <f t="shared" si="31"/>
        <v>-1.0215440858043849E-2</v>
      </c>
      <c r="AS46" s="172">
        <v>3688.86</v>
      </c>
      <c r="AT46" s="173">
        <f t="shared" si="148"/>
        <v>0.34332733953561095</v>
      </c>
      <c r="AU46" s="174">
        <f t="shared" si="33"/>
        <v>-75.049999999999727</v>
      </c>
      <c r="AV46" s="179">
        <f t="shared" si="34"/>
        <v>-0.7</v>
      </c>
      <c r="AW46" s="183">
        <f t="shared" si="35"/>
        <v>-1.9939371557768312E-2</v>
      </c>
      <c r="AX46" s="393">
        <v>3755.56</v>
      </c>
      <c r="AY46" s="394">
        <f t="shared" si="149"/>
        <v>0.34953520146233769</v>
      </c>
      <c r="AZ46" s="395">
        <f t="shared" si="37"/>
        <v>-8.3499999999999091</v>
      </c>
      <c r="BA46" s="396">
        <f t="shared" si="38"/>
        <v>-0.08</v>
      </c>
      <c r="BB46" s="394">
        <f t="shared" si="39"/>
        <v>-2.2184377416037868E-3</v>
      </c>
      <c r="BC46" s="383">
        <v>3734.83</v>
      </c>
      <c r="BD46" s="384">
        <f t="shared" si="150"/>
        <v>0.3476058314812126</v>
      </c>
      <c r="BE46" s="385">
        <f t="shared" si="41"/>
        <v>-29.079999999999927</v>
      </c>
      <c r="BF46" s="386">
        <f t="shared" si="42"/>
        <v>-0.27</v>
      </c>
      <c r="BG46" s="384">
        <f t="shared" si="43"/>
        <v>-7.7260083264477442E-3</v>
      </c>
      <c r="BH46" s="587">
        <v>3706.01</v>
      </c>
      <c r="BI46" s="573">
        <f t="shared" si="151"/>
        <v>0.34492351392906473</v>
      </c>
      <c r="BJ46" s="576">
        <f t="shared" si="45"/>
        <v>-57.899999999999636</v>
      </c>
      <c r="BK46" s="588">
        <f t="shared" si="46"/>
        <v>-0.54</v>
      </c>
      <c r="BL46" s="573">
        <f t="shared" si="47"/>
        <v>-1.5382939549564054E-2</v>
      </c>
      <c r="BM46" s="448">
        <v>3697.62</v>
      </c>
      <c r="BN46" s="449">
        <f t="shared" si="152"/>
        <v>0.34414264494008062</v>
      </c>
      <c r="BO46" s="450">
        <f t="shared" si="49"/>
        <v>-66.289999999999964</v>
      </c>
      <c r="BP46" s="451">
        <f t="shared" si="50"/>
        <v>-0.62</v>
      </c>
      <c r="BQ46" s="449">
        <f t="shared" si="51"/>
        <v>-1.7612004537834316E-2</v>
      </c>
      <c r="BR46" s="525">
        <v>3604.47</v>
      </c>
      <c r="BS46" s="526">
        <f t="shared" si="153"/>
        <v>0.33547304466310013</v>
      </c>
      <c r="BT46" s="527">
        <f t="shared" si="53"/>
        <v>-159.44000000000005</v>
      </c>
      <c r="BU46" s="528">
        <f t="shared" si="54"/>
        <v>-1.48</v>
      </c>
      <c r="BV46" s="529">
        <f t="shared" si="55"/>
        <v>-4.2360205212133142E-2</v>
      </c>
    </row>
    <row r="47" spans="1:74" ht="14.25" customHeight="1" x14ac:dyDescent="0.2">
      <c r="A47" s="730" t="s">
        <v>52</v>
      </c>
      <c r="B47" s="730"/>
      <c r="C47" s="730"/>
      <c r="D47" s="730"/>
      <c r="E47" s="730"/>
      <c r="F47" s="730"/>
      <c r="G47" s="730"/>
      <c r="H47" s="730"/>
      <c r="I47" s="730"/>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row>
    <row r="48" spans="1:74" ht="52.5" customHeight="1" x14ac:dyDescent="0.2">
      <c r="A48" s="686" t="s">
        <v>153</v>
      </c>
      <c r="B48" s="686"/>
      <c r="C48" s="686"/>
      <c r="D48" s="686"/>
      <c r="E48" s="686"/>
      <c r="F48" s="686"/>
      <c r="G48" s="686"/>
      <c r="H48" s="686"/>
      <c r="I48" s="686"/>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row>
    <row r="49" spans="1:9" ht="27" customHeight="1" x14ac:dyDescent="0.2">
      <c r="A49" s="686" t="s">
        <v>151</v>
      </c>
      <c r="B49" s="686"/>
      <c r="C49" s="686"/>
      <c r="D49" s="686"/>
      <c r="E49" s="686"/>
      <c r="F49" s="686"/>
      <c r="G49" s="686"/>
      <c r="H49" s="686"/>
      <c r="I49" s="686"/>
    </row>
    <row r="50" spans="1:9" x14ac:dyDescent="0.2">
      <c r="C50" s="10"/>
    </row>
    <row r="51" spans="1:9" x14ac:dyDescent="0.2">
      <c r="C51" s="10"/>
    </row>
    <row r="52" spans="1:9" x14ac:dyDescent="0.2">
      <c r="C52" s="10"/>
    </row>
  </sheetData>
  <mergeCells count="19">
    <mergeCell ref="BM6:BQ6"/>
    <mergeCell ref="BR6:BV6"/>
    <mergeCell ref="B6:D6"/>
    <mergeCell ref="AN6:AR6"/>
    <mergeCell ref="AS6:AW6"/>
    <mergeCell ref="AX6:BB6"/>
    <mergeCell ref="BC6:BG6"/>
    <mergeCell ref="BH6:BL6"/>
    <mergeCell ref="O6:S6"/>
    <mergeCell ref="T6:X6"/>
    <mergeCell ref="Y6:AC6"/>
    <mergeCell ref="AD6:AH6"/>
    <mergeCell ref="AI6:AM6"/>
    <mergeCell ref="E6:I6"/>
    <mergeCell ref="A49:I49"/>
    <mergeCell ref="E5:G5"/>
    <mergeCell ref="A47:I47"/>
    <mergeCell ref="A48:I48"/>
    <mergeCell ref="J6:N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BV64"/>
  <sheetViews>
    <sheetView zoomScaleNormal="100" workbookViewId="0">
      <pane xSplit="1" ySplit="7" topLeftCell="H45" activePane="bottomRight" state="frozen"/>
      <selection pane="topRight" activeCell="B1" sqref="B1"/>
      <selection pane="bottomLeft" activeCell="A8" sqref="A8"/>
      <selection pane="bottomRight" activeCell="G7" sqref="G7"/>
    </sheetView>
  </sheetViews>
  <sheetFormatPr defaultColWidth="9.140625" defaultRowHeight="12.75" x14ac:dyDescent="0.2"/>
  <cols>
    <col min="1" max="1" width="51.42578125" style="1" customWidth="1"/>
    <col min="2" max="9" width="15.5703125" style="9" customWidth="1"/>
    <col min="10" max="74" width="15.5703125" style="1" customWidth="1"/>
    <col min="75" max="16384" width="9.140625" style="1"/>
  </cols>
  <sheetData>
    <row r="1" spans="1:74" s="14" customFormat="1" x14ac:dyDescent="0.2">
      <c r="A1" s="13" t="s">
        <v>72</v>
      </c>
      <c r="B1" s="20"/>
      <c r="C1" s="499"/>
      <c r="D1" s="499"/>
      <c r="E1" s="499"/>
      <c r="F1" s="499"/>
      <c r="G1" s="499"/>
      <c r="H1" s="499"/>
      <c r="I1" s="499"/>
    </row>
    <row r="2" spans="1:74" s="14" customFormat="1" x14ac:dyDescent="0.2">
      <c r="A2" s="28" t="s">
        <v>73</v>
      </c>
      <c r="B2" s="20"/>
      <c r="C2" s="499"/>
      <c r="D2" s="499"/>
      <c r="E2" s="499"/>
      <c r="F2" s="499"/>
      <c r="G2" s="499"/>
      <c r="H2" s="499"/>
      <c r="I2" s="499"/>
    </row>
    <row r="3" spans="1:74" s="14" customFormat="1" x14ac:dyDescent="0.2">
      <c r="A3" s="17" t="s">
        <v>23</v>
      </c>
      <c r="B3" s="20"/>
      <c r="C3" s="499"/>
      <c r="D3" s="499"/>
      <c r="E3" s="499"/>
      <c r="F3" s="499"/>
      <c r="G3" s="499"/>
      <c r="H3" s="499"/>
      <c r="I3" s="499"/>
    </row>
    <row r="4" spans="1:74" s="14" customFormat="1" x14ac:dyDescent="0.2">
      <c r="A4" s="16" t="s">
        <v>24</v>
      </c>
      <c r="B4" s="20"/>
      <c r="C4" s="499"/>
      <c r="D4" s="499"/>
      <c r="E4" s="499"/>
      <c r="F4" s="499"/>
      <c r="G4" s="499"/>
      <c r="H4" s="499"/>
      <c r="I4" s="499"/>
    </row>
    <row r="5" spans="1:74" s="14" customFormat="1" x14ac:dyDescent="0.2">
      <c r="A5" s="14" t="s">
        <v>27</v>
      </c>
      <c r="B5" s="499"/>
      <c r="C5" s="499"/>
      <c r="D5" s="499"/>
      <c r="E5" s="688"/>
      <c r="F5" s="688"/>
      <c r="G5" s="688"/>
      <c r="H5" s="499"/>
      <c r="I5" s="499"/>
    </row>
    <row r="6" spans="1:74" s="14" customFormat="1" ht="39.6" customHeight="1" x14ac:dyDescent="0.2">
      <c r="B6" s="733" t="s">
        <v>28</v>
      </c>
      <c r="C6" s="733"/>
      <c r="D6" s="733"/>
      <c r="E6" s="756" t="s">
        <v>183</v>
      </c>
      <c r="F6" s="757"/>
      <c r="G6" s="757"/>
      <c r="H6" s="757"/>
      <c r="I6" s="758"/>
      <c r="J6" s="692" t="s">
        <v>184</v>
      </c>
      <c r="K6" s="693"/>
      <c r="L6" s="693"/>
      <c r="M6" s="693"/>
      <c r="N6" s="694"/>
      <c r="O6" s="752" t="s">
        <v>163</v>
      </c>
      <c r="P6" s="718"/>
      <c r="Q6" s="718"/>
      <c r="R6" s="718"/>
      <c r="S6" s="753"/>
      <c r="T6" s="719" t="s">
        <v>164</v>
      </c>
      <c r="U6" s="720"/>
      <c r="V6" s="720"/>
      <c r="W6" s="720"/>
      <c r="X6" s="721"/>
      <c r="Y6" s="754" t="s">
        <v>165</v>
      </c>
      <c r="Z6" s="723"/>
      <c r="AA6" s="723"/>
      <c r="AB6" s="723"/>
      <c r="AC6" s="755"/>
      <c r="AD6" s="724" t="s">
        <v>166</v>
      </c>
      <c r="AE6" s="725"/>
      <c r="AF6" s="725"/>
      <c r="AG6" s="725"/>
      <c r="AH6" s="726"/>
      <c r="AI6" s="727" t="s">
        <v>167</v>
      </c>
      <c r="AJ6" s="728"/>
      <c r="AK6" s="728"/>
      <c r="AL6" s="728"/>
      <c r="AM6" s="729"/>
      <c r="AN6" s="703" t="s">
        <v>168</v>
      </c>
      <c r="AO6" s="704"/>
      <c r="AP6" s="704"/>
      <c r="AQ6" s="704"/>
      <c r="AR6" s="705"/>
      <c r="AS6" s="706" t="s">
        <v>169</v>
      </c>
      <c r="AT6" s="707"/>
      <c r="AU6" s="707"/>
      <c r="AV6" s="707"/>
      <c r="AW6" s="708"/>
      <c r="AX6" s="709" t="s">
        <v>170</v>
      </c>
      <c r="AY6" s="710"/>
      <c r="AZ6" s="710"/>
      <c r="BA6" s="710"/>
      <c r="BB6" s="711"/>
      <c r="BC6" s="751" t="s">
        <v>171</v>
      </c>
      <c r="BD6" s="713"/>
      <c r="BE6" s="713"/>
      <c r="BF6" s="713"/>
      <c r="BG6" s="713"/>
      <c r="BH6" s="714" t="s">
        <v>172</v>
      </c>
      <c r="BI6" s="715"/>
      <c r="BJ6" s="715"/>
      <c r="BK6" s="715"/>
      <c r="BL6" s="716"/>
      <c r="BM6" s="695" t="s">
        <v>173</v>
      </c>
      <c r="BN6" s="695"/>
      <c r="BO6" s="695"/>
      <c r="BP6" s="695"/>
      <c r="BQ6" s="695"/>
      <c r="BR6" s="697" t="s">
        <v>174</v>
      </c>
      <c r="BS6" s="749"/>
      <c r="BT6" s="749"/>
      <c r="BU6" s="749"/>
      <c r="BV6" s="750"/>
    </row>
    <row r="7" spans="1:74" s="14" customFormat="1" ht="57" customHeight="1" x14ac:dyDescent="0.2">
      <c r="A7" s="56"/>
      <c r="B7" s="140" t="s">
        <v>29</v>
      </c>
      <c r="C7" s="143" t="s">
        <v>56</v>
      </c>
      <c r="D7" s="143" t="s">
        <v>57</v>
      </c>
      <c r="E7" s="186" t="s">
        <v>58</v>
      </c>
      <c r="F7" s="187" t="s">
        <v>59</v>
      </c>
      <c r="G7" s="187" t="s">
        <v>34</v>
      </c>
      <c r="H7" s="187" t="s">
        <v>35</v>
      </c>
      <c r="I7" s="212" t="s">
        <v>36</v>
      </c>
      <c r="J7" s="196" t="s">
        <v>58</v>
      </c>
      <c r="K7" s="196" t="s">
        <v>59</v>
      </c>
      <c r="L7" s="196" t="s">
        <v>34</v>
      </c>
      <c r="M7" s="196" t="s">
        <v>35</v>
      </c>
      <c r="N7" s="196" t="s">
        <v>36</v>
      </c>
      <c r="O7" s="244" t="s">
        <v>58</v>
      </c>
      <c r="P7" s="245" t="s">
        <v>59</v>
      </c>
      <c r="Q7" s="245" t="s">
        <v>34</v>
      </c>
      <c r="R7" s="245" t="s">
        <v>35</v>
      </c>
      <c r="S7" s="245" t="s">
        <v>36</v>
      </c>
      <c r="T7" s="253" t="s">
        <v>58</v>
      </c>
      <c r="U7" s="254" t="s">
        <v>59</v>
      </c>
      <c r="V7" s="254" t="s">
        <v>34</v>
      </c>
      <c r="W7" s="254" t="s">
        <v>35</v>
      </c>
      <c r="X7" s="254" t="s">
        <v>36</v>
      </c>
      <c r="Y7" s="278" t="s">
        <v>58</v>
      </c>
      <c r="Z7" s="263" t="s">
        <v>59</v>
      </c>
      <c r="AA7" s="263" t="s">
        <v>34</v>
      </c>
      <c r="AB7" s="263" t="s">
        <v>35</v>
      </c>
      <c r="AC7" s="279" t="s">
        <v>36</v>
      </c>
      <c r="AD7" s="324" t="s">
        <v>58</v>
      </c>
      <c r="AE7" s="324" t="s">
        <v>59</v>
      </c>
      <c r="AF7" s="324" t="s">
        <v>34</v>
      </c>
      <c r="AG7" s="324" t="s">
        <v>35</v>
      </c>
      <c r="AH7" s="325" t="s">
        <v>36</v>
      </c>
      <c r="AI7" s="326" t="s">
        <v>58</v>
      </c>
      <c r="AJ7" s="326" t="s">
        <v>59</v>
      </c>
      <c r="AK7" s="326" t="s">
        <v>34</v>
      </c>
      <c r="AL7" s="326" t="s">
        <v>35</v>
      </c>
      <c r="AM7" s="326" t="s">
        <v>36</v>
      </c>
      <c r="AN7" s="327" t="s">
        <v>58</v>
      </c>
      <c r="AO7" s="328" t="s">
        <v>59</v>
      </c>
      <c r="AP7" s="328" t="s">
        <v>34</v>
      </c>
      <c r="AQ7" s="328" t="s">
        <v>35</v>
      </c>
      <c r="AR7" s="328" t="s">
        <v>36</v>
      </c>
      <c r="AS7" s="180" t="s">
        <v>58</v>
      </c>
      <c r="AT7" s="169" t="s">
        <v>59</v>
      </c>
      <c r="AU7" s="169" t="s">
        <v>34</v>
      </c>
      <c r="AV7" s="169" t="s">
        <v>35</v>
      </c>
      <c r="AW7" s="169" t="s">
        <v>36</v>
      </c>
      <c r="AX7" s="390" t="s">
        <v>58</v>
      </c>
      <c r="AY7" s="391" t="s">
        <v>59</v>
      </c>
      <c r="AZ7" s="391" t="s">
        <v>34</v>
      </c>
      <c r="BA7" s="391" t="s">
        <v>35</v>
      </c>
      <c r="BB7" s="391" t="s">
        <v>36</v>
      </c>
      <c r="BC7" s="381" t="s">
        <v>58</v>
      </c>
      <c r="BD7" s="382" t="s">
        <v>59</v>
      </c>
      <c r="BE7" s="382" t="s">
        <v>34</v>
      </c>
      <c r="BF7" s="382" t="s">
        <v>35</v>
      </c>
      <c r="BG7" s="382" t="s">
        <v>36</v>
      </c>
      <c r="BH7" s="591" t="s">
        <v>58</v>
      </c>
      <c r="BI7" s="592" t="s">
        <v>59</v>
      </c>
      <c r="BJ7" s="592" t="s">
        <v>34</v>
      </c>
      <c r="BK7" s="592" t="s">
        <v>35</v>
      </c>
      <c r="BL7" s="592" t="s">
        <v>36</v>
      </c>
      <c r="BM7" s="446" t="s">
        <v>58</v>
      </c>
      <c r="BN7" s="447" t="s">
        <v>59</v>
      </c>
      <c r="BO7" s="447" t="s">
        <v>34</v>
      </c>
      <c r="BP7" s="447" t="s">
        <v>35</v>
      </c>
      <c r="BQ7" s="447" t="s">
        <v>36</v>
      </c>
      <c r="BR7" s="522" t="s">
        <v>58</v>
      </c>
      <c r="BS7" s="523" t="s">
        <v>59</v>
      </c>
      <c r="BT7" s="523" t="s">
        <v>34</v>
      </c>
      <c r="BU7" s="523" t="s">
        <v>35</v>
      </c>
      <c r="BV7" s="524" t="s">
        <v>36</v>
      </c>
    </row>
    <row r="8" spans="1:74" ht="14.45" customHeight="1" x14ac:dyDescent="0.2">
      <c r="A8" s="27" t="s">
        <v>37</v>
      </c>
      <c r="B8" s="57">
        <v>18879.900000000001</v>
      </c>
      <c r="C8" s="138"/>
      <c r="D8" s="58"/>
      <c r="E8" s="188"/>
      <c r="F8" s="189"/>
      <c r="G8" s="190"/>
      <c r="H8" s="208"/>
      <c r="I8" s="213"/>
      <c r="J8" s="200"/>
      <c r="K8" s="199"/>
      <c r="L8" s="200"/>
      <c r="M8" s="211"/>
      <c r="N8" s="202"/>
      <c r="O8" s="246"/>
      <c r="P8" s="247"/>
      <c r="Q8" s="248"/>
      <c r="R8" s="475"/>
      <c r="S8" s="247"/>
      <c r="T8" s="256"/>
      <c r="U8" s="257"/>
      <c r="V8" s="258"/>
      <c r="W8" s="270"/>
      <c r="X8" s="257"/>
      <c r="Y8" s="274"/>
      <c r="Z8" s="265"/>
      <c r="AA8" s="264"/>
      <c r="AB8" s="275"/>
      <c r="AC8" s="280"/>
      <c r="AD8" s="354"/>
      <c r="AE8" s="353"/>
      <c r="AF8" s="354"/>
      <c r="AG8" s="355"/>
      <c r="AH8" s="370"/>
      <c r="AI8" s="344"/>
      <c r="AJ8" s="343"/>
      <c r="AK8" s="344"/>
      <c r="AL8" s="345"/>
      <c r="AM8" s="364"/>
      <c r="AN8" s="334"/>
      <c r="AO8" s="333"/>
      <c r="AP8" s="334"/>
      <c r="AQ8" s="335"/>
      <c r="AR8" s="379"/>
      <c r="AS8" s="172"/>
      <c r="AT8" s="173"/>
      <c r="AU8" s="174"/>
      <c r="AV8" s="175"/>
      <c r="AW8" s="183"/>
      <c r="AX8" s="393"/>
      <c r="AY8" s="394"/>
      <c r="AZ8" s="395"/>
      <c r="BA8" s="403"/>
      <c r="BB8" s="394"/>
      <c r="BC8" s="383"/>
      <c r="BD8" s="384"/>
      <c r="BE8" s="385"/>
      <c r="BF8" s="407"/>
      <c r="BG8" s="384"/>
      <c r="BH8" s="587"/>
      <c r="BI8" s="573"/>
      <c r="BJ8" s="576"/>
      <c r="BK8" s="583"/>
      <c r="BL8" s="573"/>
      <c r="BM8" s="448"/>
      <c r="BN8" s="449"/>
      <c r="BO8" s="450"/>
      <c r="BP8" s="457"/>
      <c r="BQ8" s="449"/>
      <c r="BR8" s="525"/>
      <c r="BS8" s="526"/>
      <c r="BT8" s="527"/>
      <c r="BU8" s="534"/>
      <c r="BV8" s="529"/>
    </row>
    <row r="9" spans="1:74" ht="14.45" customHeight="1" x14ac:dyDescent="0.2">
      <c r="A9" s="6" t="s">
        <v>74</v>
      </c>
      <c r="B9" s="59"/>
      <c r="C9" s="60"/>
      <c r="D9" s="58"/>
      <c r="E9" s="192"/>
      <c r="F9" s="189"/>
      <c r="G9" s="190"/>
      <c r="H9" s="194"/>
      <c r="I9" s="213"/>
      <c r="J9" s="204"/>
      <c r="K9" s="199"/>
      <c r="L9" s="200"/>
      <c r="M9" s="205"/>
      <c r="N9" s="202"/>
      <c r="O9" s="251"/>
      <c r="P9" s="247"/>
      <c r="Q9" s="248"/>
      <c r="R9" s="476"/>
      <c r="S9" s="247"/>
      <c r="T9" s="261"/>
      <c r="U9" s="257"/>
      <c r="V9" s="258"/>
      <c r="W9" s="271"/>
      <c r="X9" s="257"/>
      <c r="Y9" s="276"/>
      <c r="Z9" s="265"/>
      <c r="AA9" s="264"/>
      <c r="AB9" s="277"/>
      <c r="AC9" s="280"/>
      <c r="AD9" s="357"/>
      <c r="AE9" s="353"/>
      <c r="AF9" s="354"/>
      <c r="AG9" s="358"/>
      <c r="AH9" s="370"/>
      <c r="AI9" s="347"/>
      <c r="AJ9" s="343"/>
      <c r="AK9" s="344"/>
      <c r="AL9" s="348"/>
      <c r="AM9" s="364"/>
      <c r="AN9" s="337"/>
      <c r="AO9" s="333"/>
      <c r="AP9" s="334"/>
      <c r="AQ9" s="338"/>
      <c r="AR9" s="379"/>
      <c r="AS9" s="176"/>
      <c r="AT9" s="173"/>
      <c r="AU9" s="174"/>
      <c r="AV9" s="178"/>
      <c r="AW9" s="183"/>
      <c r="AX9" s="398"/>
      <c r="AY9" s="394"/>
      <c r="AZ9" s="395"/>
      <c r="BA9" s="404"/>
      <c r="BB9" s="394"/>
      <c r="BC9" s="388"/>
      <c r="BD9" s="384"/>
      <c r="BE9" s="385"/>
      <c r="BF9" s="408"/>
      <c r="BG9" s="384"/>
      <c r="BH9" s="589"/>
      <c r="BI9" s="573"/>
      <c r="BJ9" s="576"/>
      <c r="BK9" s="593"/>
      <c r="BL9" s="573"/>
      <c r="BM9" s="453"/>
      <c r="BN9" s="449"/>
      <c r="BO9" s="450"/>
      <c r="BP9" s="458"/>
      <c r="BQ9" s="449"/>
      <c r="BR9" s="530"/>
      <c r="BS9" s="526"/>
      <c r="BT9" s="527"/>
      <c r="BU9" s="535"/>
      <c r="BV9" s="529"/>
    </row>
    <row r="10" spans="1:74" ht="14.45" customHeight="1" x14ac:dyDescent="0.2">
      <c r="A10" s="4" t="s">
        <v>44</v>
      </c>
      <c r="B10" s="57">
        <v>1627.8</v>
      </c>
      <c r="C10" s="138"/>
      <c r="D10" s="58"/>
      <c r="E10" s="188"/>
      <c r="F10" s="189"/>
      <c r="G10" s="190"/>
      <c r="H10" s="208"/>
      <c r="I10" s="213"/>
      <c r="J10" s="200"/>
      <c r="K10" s="199"/>
      <c r="L10" s="200"/>
      <c r="M10" s="211"/>
      <c r="N10" s="202"/>
      <c r="O10" s="246"/>
      <c r="P10" s="247"/>
      <c r="Q10" s="248"/>
      <c r="R10" s="475"/>
      <c r="S10" s="247"/>
      <c r="T10" s="256"/>
      <c r="U10" s="257"/>
      <c r="V10" s="258"/>
      <c r="W10" s="270"/>
      <c r="X10" s="257"/>
      <c r="Y10" s="274"/>
      <c r="Z10" s="265"/>
      <c r="AA10" s="264"/>
      <c r="AB10" s="275"/>
      <c r="AC10" s="280"/>
      <c r="AD10" s="354"/>
      <c r="AE10" s="353"/>
      <c r="AF10" s="354"/>
      <c r="AG10" s="355"/>
      <c r="AH10" s="370"/>
      <c r="AI10" s="344"/>
      <c r="AJ10" s="343"/>
      <c r="AK10" s="344"/>
      <c r="AL10" s="345"/>
      <c r="AM10" s="364"/>
      <c r="AN10" s="334"/>
      <c r="AO10" s="333"/>
      <c r="AP10" s="334"/>
      <c r="AQ10" s="335"/>
      <c r="AR10" s="379"/>
      <c r="AS10" s="172"/>
      <c r="AT10" s="173"/>
      <c r="AU10" s="174"/>
      <c r="AV10" s="175"/>
      <c r="AW10" s="183"/>
      <c r="AX10" s="393"/>
      <c r="AY10" s="394"/>
      <c r="AZ10" s="395"/>
      <c r="BA10" s="403"/>
      <c r="BB10" s="394"/>
      <c r="BC10" s="383"/>
      <c r="BD10" s="384"/>
      <c r="BE10" s="385"/>
      <c r="BF10" s="407"/>
      <c r="BG10" s="384"/>
      <c r="BH10" s="587"/>
      <c r="BI10" s="573"/>
      <c r="BJ10" s="576"/>
      <c r="BK10" s="583"/>
      <c r="BL10" s="573"/>
      <c r="BM10" s="448"/>
      <c r="BN10" s="449"/>
      <c r="BO10" s="450"/>
      <c r="BP10" s="457"/>
      <c r="BQ10" s="449"/>
      <c r="BR10" s="525"/>
      <c r="BS10" s="526"/>
      <c r="BT10" s="527"/>
      <c r="BU10" s="534"/>
      <c r="BV10" s="529"/>
    </row>
    <row r="11" spans="1:74" ht="14.45" customHeight="1" x14ac:dyDescent="0.2">
      <c r="A11" s="7" t="s">
        <v>61</v>
      </c>
      <c r="B11" s="57"/>
      <c r="C11" s="138">
        <v>95.665000000000006</v>
      </c>
      <c r="D11" s="58">
        <v>5.8769504853176072E-2</v>
      </c>
      <c r="E11" s="188">
        <v>95.665000000000006</v>
      </c>
      <c r="F11" s="189">
        <f>E11/$B$10</f>
        <v>5.8769504853176072E-2</v>
      </c>
      <c r="G11" s="190">
        <f>E11-C11</f>
        <v>0</v>
      </c>
      <c r="H11" s="191">
        <f>ROUND((F11-D11)*100,2)</f>
        <v>0</v>
      </c>
      <c r="I11" s="213">
        <f>(E11-C11)/C11</f>
        <v>0</v>
      </c>
      <c r="J11" s="200">
        <v>95.665000000000006</v>
      </c>
      <c r="K11" s="199">
        <f>J11/$B$10</f>
        <v>5.8769504853176072E-2</v>
      </c>
      <c r="L11" s="200">
        <f>J11-C11</f>
        <v>0</v>
      </c>
      <c r="M11" s="201">
        <f>ROUND((K11-D11)*100,2)</f>
        <v>0</v>
      </c>
      <c r="N11" s="202">
        <f>(J11-C11)/C11</f>
        <v>0</v>
      </c>
      <c r="O11" s="246">
        <v>95.013000000000005</v>
      </c>
      <c r="P11" s="247">
        <f>O11/$B$10</f>
        <v>5.8368964246221899E-2</v>
      </c>
      <c r="Q11" s="248">
        <f>O11-$C11</f>
        <v>-0.65200000000000102</v>
      </c>
      <c r="R11" s="249">
        <f>ROUND((P11-$D11)*100,2)</f>
        <v>-0.04</v>
      </c>
      <c r="S11" s="247">
        <f>(O11-C11)/C11</f>
        <v>-6.8154497465112733E-3</v>
      </c>
      <c r="T11" s="256">
        <v>91.635000000000005</v>
      </c>
      <c r="U11" s="257">
        <f>T11/$B$10</f>
        <v>5.6293770733505347E-2</v>
      </c>
      <c r="V11" s="258">
        <f>T11-C11</f>
        <v>-4.0300000000000011</v>
      </c>
      <c r="W11" s="259">
        <f>ROUND((U11-D11)*100,2)</f>
        <v>-0.25</v>
      </c>
      <c r="X11" s="257">
        <f>(T11-C11)/C11</f>
        <v>-4.2126169445460729E-2</v>
      </c>
      <c r="Y11" s="274">
        <v>87.194999999999993</v>
      </c>
      <c r="Z11" s="265">
        <f>Y11/$B$10</f>
        <v>5.356616291927755E-2</v>
      </c>
      <c r="AA11" s="264">
        <f>Y11-C11</f>
        <v>-8.4700000000000131</v>
      </c>
      <c r="AB11" s="266">
        <f>ROUND((Z11-D11)*100,2)</f>
        <v>-0.52</v>
      </c>
      <c r="AC11" s="280">
        <f>(Y11-C11)/C11</f>
        <v>-8.8538127841948602E-2</v>
      </c>
      <c r="AD11" s="354">
        <v>86.894999999999996</v>
      </c>
      <c r="AE11" s="353">
        <f>AD11/$B$10</f>
        <v>5.3381865093991891E-2</v>
      </c>
      <c r="AF11" s="354">
        <f>AD11-C11</f>
        <v>-8.7700000000000102</v>
      </c>
      <c r="AG11" s="359">
        <f>ROUND((AE11-D11)*100,2)</f>
        <v>-0.54</v>
      </c>
      <c r="AH11" s="370">
        <f>(AD11-C11)/C11</f>
        <v>-9.1674070976846392E-2</v>
      </c>
      <c r="AI11" s="344">
        <v>81.225999999999999</v>
      </c>
      <c r="AJ11" s="343">
        <f>AI11/$B$10</f>
        <v>4.9899250522177176E-2</v>
      </c>
      <c r="AK11" s="344">
        <f>AI11-C11</f>
        <v>-14.439000000000007</v>
      </c>
      <c r="AL11" s="349">
        <f>ROUND((AJ11-D11)*100,2)</f>
        <v>-0.89</v>
      </c>
      <c r="AM11" s="364">
        <f>(AI11-C11)/C11</f>
        <v>-0.15093294308263216</v>
      </c>
      <c r="AN11" s="334">
        <v>75.066999999999993</v>
      </c>
      <c r="AO11" s="333">
        <f>AN11/$B$10</f>
        <v>4.6115616169062533E-2</v>
      </c>
      <c r="AP11" s="334">
        <f>AN11-C11</f>
        <v>-20.598000000000013</v>
      </c>
      <c r="AQ11" s="339">
        <f>ROUND((AO11-D11)*100,2)</f>
        <v>-1.27</v>
      </c>
      <c r="AR11" s="379">
        <f>(AN11-C11)/C11</f>
        <v>-0.21531385564208447</v>
      </c>
      <c r="AS11" s="172">
        <v>64.209000000000003</v>
      </c>
      <c r="AT11" s="173">
        <f>AS11/$B$10</f>
        <v>3.9445263545890161E-2</v>
      </c>
      <c r="AU11" s="174">
        <f>AS11-C11</f>
        <v>-31.456000000000003</v>
      </c>
      <c r="AV11" s="179">
        <f>ROUND((AT11-D11)*100,2)</f>
        <v>-1.93</v>
      </c>
      <c r="AW11" s="183">
        <f>(AS11-C11)/C11</f>
        <v>-0.32881409083781948</v>
      </c>
      <c r="AX11" s="393">
        <v>92.510999999999996</v>
      </c>
      <c r="AY11" s="394">
        <f>AX11/$B$10</f>
        <v>5.6831920383339472E-2</v>
      </c>
      <c r="AZ11" s="395">
        <f>AX11-C11</f>
        <v>-3.1540000000000106</v>
      </c>
      <c r="BA11" s="396">
        <f>ROUND((AY11-D11)*100,2)</f>
        <v>-0.19</v>
      </c>
      <c r="BB11" s="394">
        <f>(AX11-C11)/C11</f>
        <v>-3.2969215491559192E-2</v>
      </c>
      <c r="BC11" s="383">
        <v>83.287000000000006</v>
      </c>
      <c r="BD11" s="384">
        <f>BC11/$B$10</f>
        <v>5.1165376581889674E-2</v>
      </c>
      <c r="BE11" s="385">
        <f>BC11-C11</f>
        <v>-12.378</v>
      </c>
      <c r="BF11" s="386">
        <f>ROUND((BD11-D11)*100,2)</f>
        <v>-0.76</v>
      </c>
      <c r="BG11" s="384">
        <f>(BC11-C11)/C11</f>
        <v>-0.12938901374588407</v>
      </c>
      <c r="BH11" s="587">
        <v>78.122</v>
      </c>
      <c r="BI11" s="573">
        <f>BH11/$B$10</f>
        <v>4.7992382356554862E-2</v>
      </c>
      <c r="BJ11" s="576">
        <f>BH11-C11</f>
        <v>-17.543000000000006</v>
      </c>
      <c r="BK11" s="588">
        <f>ROUND((BI11-D11)*100,2)</f>
        <v>-1.08</v>
      </c>
      <c r="BL11" s="573">
        <f>(BH11-C11)/C11</f>
        <v>-0.18337950138504161</v>
      </c>
      <c r="BM11" s="448">
        <v>78.022999999999996</v>
      </c>
      <c r="BN11" s="449">
        <f>BM11/$B$10</f>
        <v>4.7931564074210592E-2</v>
      </c>
      <c r="BO11" s="450">
        <f>BM11-C11</f>
        <v>-17.64200000000001</v>
      </c>
      <c r="BP11" s="451">
        <f>ROUND((BN11-D11)*100,2)</f>
        <v>-1.08</v>
      </c>
      <c r="BQ11" s="449">
        <f>(BM11-C11)/C11</f>
        <v>-0.18441436261955793</v>
      </c>
      <c r="BR11" s="525">
        <v>65.039000000000001</v>
      </c>
      <c r="BS11" s="526">
        <f>BR11/$B$10</f>
        <v>3.9955154195847158E-2</v>
      </c>
      <c r="BT11" s="527">
        <f>BR11-C11</f>
        <v>-30.626000000000005</v>
      </c>
      <c r="BU11" s="528">
        <f>ROUND((BS11-D11)*100,2)</f>
        <v>-1.88</v>
      </c>
      <c r="BV11" s="529">
        <f>(BR11-C11)/C11</f>
        <v>-0.32013798149793554</v>
      </c>
    </row>
    <row r="12" spans="1:74" ht="14.45" customHeight="1" x14ac:dyDescent="0.2">
      <c r="A12" s="7" t="s">
        <v>62</v>
      </c>
      <c r="B12" s="57"/>
      <c r="C12" s="138">
        <v>328.16</v>
      </c>
      <c r="D12" s="58">
        <v>0.20159724781914243</v>
      </c>
      <c r="E12" s="188">
        <v>328.16</v>
      </c>
      <c r="F12" s="189">
        <f t="shared" ref="F12:F14" si="0">E12/$B$10</f>
        <v>0.20159724781914243</v>
      </c>
      <c r="G12" s="190">
        <f t="shared" ref="G12:G61" si="1">E12-C12</f>
        <v>0</v>
      </c>
      <c r="H12" s="191">
        <f t="shared" ref="H12:H14" si="2">ROUND((F12-D12)*100,2)</f>
        <v>0</v>
      </c>
      <c r="I12" s="213">
        <f t="shared" ref="I12:I14" si="3">(E12-C12)/C12</f>
        <v>0</v>
      </c>
      <c r="J12" s="200">
        <v>328.16</v>
      </c>
      <c r="K12" s="199">
        <f t="shared" ref="K12:K14" si="4">J12/$B$10</f>
        <v>0.20159724781914243</v>
      </c>
      <c r="L12" s="200">
        <f t="shared" ref="L12:L61" si="5">J12-C12</f>
        <v>0</v>
      </c>
      <c r="M12" s="201">
        <f t="shared" ref="M12:M61" si="6">ROUND((K12-D12)*100,2)</f>
        <v>0</v>
      </c>
      <c r="N12" s="202">
        <f t="shared" ref="N12:N61" si="7">(J12-C12)/C12</f>
        <v>0</v>
      </c>
      <c r="O12" s="246">
        <v>325.822</v>
      </c>
      <c r="P12" s="247">
        <f t="shared" ref="P12:P14" si="8">O12/$B$10</f>
        <v>0.20016095343408283</v>
      </c>
      <c r="Q12" s="248">
        <f t="shared" ref="Q12:Q61" si="9">O12-$C12</f>
        <v>-2.3380000000000223</v>
      </c>
      <c r="R12" s="249">
        <f t="shared" ref="R12:R61" si="10">ROUND((P12-$D12)*100,2)</f>
        <v>-0.14000000000000001</v>
      </c>
      <c r="S12" s="247">
        <f t="shared" ref="S12:S61" si="11">(O12-C12)/C12</f>
        <v>-7.1245733788396579E-3</v>
      </c>
      <c r="T12" s="256">
        <v>320.44900000000001</v>
      </c>
      <c r="U12" s="257">
        <f t="shared" ref="U12:U14" si="12">T12/$B$10</f>
        <v>0.19686017938321662</v>
      </c>
      <c r="V12" s="258">
        <f t="shared" ref="V12:V61" si="13">T12-C12</f>
        <v>-7.7110000000000127</v>
      </c>
      <c r="W12" s="259">
        <f t="shared" ref="W12:W61" si="14">ROUND((U12-D12)*100,2)</f>
        <v>-0.47</v>
      </c>
      <c r="X12" s="257">
        <f t="shared" ref="X12:X61" si="15">(T12-C12)/C12</f>
        <v>-2.3497684056557815E-2</v>
      </c>
      <c r="Y12" s="274">
        <v>312.78699999999998</v>
      </c>
      <c r="Z12" s="265">
        <f t="shared" ref="Z12:Z14" si="16">Y12/$B$10</f>
        <v>0.19215321292542081</v>
      </c>
      <c r="AA12" s="264">
        <f t="shared" ref="AA12:AA61" si="17">Y12-C12</f>
        <v>-15.373000000000047</v>
      </c>
      <c r="AB12" s="266">
        <f t="shared" ref="AB12:AB61" si="18">ROUND((Z12-D12)*100,2)</f>
        <v>-0.94</v>
      </c>
      <c r="AC12" s="280">
        <f t="shared" ref="AC12:AC61" si="19">(Y12-C12)/C12</f>
        <v>-4.6846050706972349E-2</v>
      </c>
      <c r="AD12" s="354">
        <v>311.83600000000001</v>
      </c>
      <c r="AE12" s="353">
        <f t="shared" ref="AE12:AE14" si="20">AD12/$B$10</f>
        <v>0.19156898881926529</v>
      </c>
      <c r="AF12" s="354">
        <f t="shared" ref="AF12:AF61" si="21">AD12-C12</f>
        <v>-16.324000000000012</v>
      </c>
      <c r="AG12" s="359">
        <f t="shared" ref="AG12:AG61" si="22">ROUND((AE12-D12)*100,2)</f>
        <v>-1</v>
      </c>
      <c r="AH12" s="370">
        <f t="shared" ref="AH12:AH61" si="23">(AD12-C12)/C12</f>
        <v>-4.9744027303754303E-2</v>
      </c>
      <c r="AI12" s="344">
        <v>283.834</v>
      </c>
      <c r="AJ12" s="343">
        <f t="shared" ref="AJ12:AJ14" si="24">AI12/$B$10</f>
        <v>0.1743666298071016</v>
      </c>
      <c r="AK12" s="344">
        <f t="shared" ref="AK12:AK61" si="25">AI12-C12</f>
        <v>-44.326000000000022</v>
      </c>
      <c r="AL12" s="349">
        <f t="shared" ref="AL12:AL61" si="26">ROUND((AJ12-D12)*100,2)</f>
        <v>-2.72</v>
      </c>
      <c r="AM12" s="364">
        <f t="shared" ref="AM12:AM61" si="27">(AI12-C12)/C12</f>
        <v>-0.13507435397367143</v>
      </c>
      <c r="AN12" s="334">
        <v>252.42400000000001</v>
      </c>
      <c r="AO12" s="333">
        <f t="shared" ref="AO12:AO14" si="28">AN12/$B$10</f>
        <v>0.15507064749969285</v>
      </c>
      <c r="AP12" s="334">
        <f t="shared" ref="AP12:AP61" si="29">AN12-C12</f>
        <v>-75.736000000000018</v>
      </c>
      <c r="AQ12" s="339">
        <f t="shared" ref="AQ12:AQ61" si="30">ROUND((AO12-D12)*100,2)</f>
        <v>-4.6500000000000004</v>
      </c>
      <c r="AR12" s="379">
        <f t="shared" ref="AR12:AR61" si="31">(AN12-C12)/C12</f>
        <v>-0.23078985860555831</v>
      </c>
      <c r="AS12" s="172">
        <v>216.149</v>
      </c>
      <c r="AT12" s="173">
        <f t="shared" ref="AT12:AT14" si="32">AS12/$B$10</f>
        <v>0.13278596879223492</v>
      </c>
      <c r="AU12" s="174">
        <f t="shared" ref="AU12:AU61" si="33">AS12-C12</f>
        <v>-112.01100000000002</v>
      </c>
      <c r="AV12" s="179">
        <f t="shared" ref="AV12:AV61" si="34">ROUND((AT12-D12)*100,2)</f>
        <v>-6.88</v>
      </c>
      <c r="AW12" s="183">
        <f t="shared" ref="AW12:AW61" si="35">(AS12-C12)/C12</f>
        <v>-0.34133044856167727</v>
      </c>
      <c r="AX12" s="393">
        <v>327.40100000000001</v>
      </c>
      <c r="AY12" s="394">
        <f t="shared" ref="AY12:AY14" si="36">AX12/$B$10</f>
        <v>0.20113097432116969</v>
      </c>
      <c r="AZ12" s="395">
        <f t="shared" ref="AZ12:AZ61" si="37">AX12-C12</f>
        <v>-0.75900000000001455</v>
      </c>
      <c r="BA12" s="396">
        <f t="shared" ref="BA12:BA61" si="38">ROUND((AY12-D12)*100,2)</f>
        <v>-0.05</v>
      </c>
      <c r="BB12" s="394">
        <f t="shared" ref="BB12:BB61" si="39">(AX12-C12)/C12</f>
        <v>-2.3128961482204243E-3</v>
      </c>
      <c r="BC12" s="383">
        <v>305.19299999999998</v>
      </c>
      <c r="BD12" s="384">
        <f t="shared" ref="BD12:BD14" si="40">BC12/$B$10</f>
        <v>0.18748802064135642</v>
      </c>
      <c r="BE12" s="385">
        <f t="shared" ref="BE12:BE61" si="41">BC12-C12</f>
        <v>-22.967000000000041</v>
      </c>
      <c r="BF12" s="386">
        <f t="shared" ref="BF12:BF61" si="42">ROUND((BD12-D12)*100,2)</f>
        <v>-1.41</v>
      </c>
      <c r="BG12" s="384">
        <f t="shared" ref="BG12:BG61" si="43">(BC12-C12)/C12</f>
        <v>-6.9987201365187837E-2</v>
      </c>
      <c r="BH12" s="587">
        <v>281.04500000000002</v>
      </c>
      <c r="BI12" s="573">
        <f t="shared" ref="BI12:BI14" si="44">BH12/$B$10</f>
        <v>0.17265327435802927</v>
      </c>
      <c r="BJ12" s="576">
        <f t="shared" ref="BJ12:BJ61" si="45">BH12-C12</f>
        <v>-47.115000000000009</v>
      </c>
      <c r="BK12" s="588">
        <f t="shared" ref="BK12:BK61" si="46">ROUND((BI12-D12)*100,2)</f>
        <v>-2.89</v>
      </c>
      <c r="BL12" s="573">
        <f t="shared" ref="BL12:BL61" si="47">(BH12-C12)/C12</f>
        <v>-0.14357325694783035</v>
      </c>
      <c r="BM12" s="448">
        <v>270.06599999999997</v>
      </c>
      <c r="BN12" s="449">
        <f t="shared" ref="BN12:BN14" si="48">BM12/$B$10</f>
        <v>0.16590858827865831</v>
      </c>
      <c r="BO12" s="450">
        <f t="shared" ref="BO12:BO61" si="49">BM12-C12</f>
        <v>-58.094000000000051</v>
      </c>
      <c r="BP12" s="451">
        <f t="shared" ref="BP12:BP61" si="50">ROUND((BN12-D12)*100,2)</f>
        <v>-3.57</v>
      </c>
      <c r="BQ12" s="449">
        <f t="shared" ref="BQ12:BQ61" si="51">(BM12-C12)/C12</f>
        <v>-0.17702949780594845</v>
      </c>
      <c r="BR12" s="525">
        <v>230.83199999999999</v>
      </c>
      <c r="BS12" s="526">
        <f t="shared" ref="BS12:BS14" si="52">BR12/$B$10</f>
        <v>0.14180611868779949</v>
      </c>
      <c r="BT12" s="527">
        <f t="shared" ref="BT12:BT61" si="53">BR12-C12</f>
        <v>-97.328000000000031</v>
      </c>
      <c r="BU12" s="528">
        <f t="shared" ref="BU12:BU61" si="54">ROUND((BS12-D12)*100,2)</f>
        <v>-5.98</v>
      </c>
      <c r="BV12" s="529">
        <f t="shared" ref="BV12:BV61" si="55">(BR12-C12)/C12</f>
        <v>-0.2965870307167236</v>
      </c>
    </row>
    <row r="13" spans="1:74" ht="14.45" customHeight="1" x14ac:dyDescent="0.2">
      <c r="A13" s="7" t="s">
        <v>63</v>
      </c>
      <c r="B13" s="57"/>
      <c r="C13" s="138">
        <v>659.56100000000004</v>
      </c>
      <c r="D13" s="58">
        <v>0.40518552647745426</v>
      </c>
      <c r="E13" s="188">
        <v>659.56100000000004</v>
      </c>
      <c r="F13" s="189">
        <f t="shared" si="0"/>
        <v>0.40518552647745426</v>
      </c>
      <c r="G13" s="190">
        <f t="shared" si="1"/>
        <v>0</v>
      </c>
      <c r="H13" s="191">
        <f t="shared" si="2"/>
        <v>0</v>
      </c>
      <c r="I13" s="213">
        <f t="shared" si="3"/>
        <v>0</v>
      </c>
      <c r="J13" s="200">
        <v>659.56100000000004</v>
      </c>
      <c r="K13" s="199">
        <f t="shared" si="4"/>
        <v>0.40518552647745426</v>
      </c>
      <c r="L13" s="200">
        <f t="shared" si="5"/>
        <v>0</v>
      </c>
      <c r="M13" s="201">
        <f t="shared" si="6"/>
        <v>0</v>
      </c>
      <c r="N13" s="202">
        <f t="shared" si="7"/>
        <v>0</v>
      </c>
      <c r="O13" s="246">
        <v>658.94299999999998</v>
      </c>
      <c r="P13" s="247">
        <f t="shared" si="8"/>
        <v>0.40480587295736575</v>
      </c>
      <c r="Q13" s="248">
        <f t="shared" si="9"/>
        <v>-0.61800000000005184</v>
      </c>
      <c r="R13" s="249">
        <f t="shared" si="10"/>
        <v>-0.04</v>
      </c>
      <c r="S13" s="247">
        <f t="shared" si="11"/>
        <v>-9.3698687460303421E-4</v>
      </c>
      <c r="T13" s="256">
        <v>654.80100000000004</v>
      </c>
      <c r="U13" s="257">
        <f t="shared" si="12"/>
        <v>0.4022613343162551</v>
      </c>
      <c r="V13" s="258">
        <f t="shared" si="13"/>
        <v>-4.7599999999999909</v>
      </c>
      <c r="W13" s="259">
        <f t="shared" si="14"/>
        <v>-0.28999999999999998</v>
      </c>
      <c r="X13" s="257">
        <f t="shared" si="15"/>
        <v>-7.2169215584305174E-3</v>
      </c>
      <c r="Y13" s="274">
        <v>653.61300000000006</v>
      </c>
      <c r="Z13" s="265">
        <f t="shared" si="16"/>
        <v>0.40153151492812389</v>
      </c>
      <c r="AA13" s="264">
        <f t="shared" si="17"/>
        <v>-5.9479999999999791</v>
      </c>
      <c r="AB13" s="266">
        <f t="shared" si="18"/>
        <v>-0.37</v>
      </c>
      <c r="AC13" s="280">
        <f t="shared" si="19"/>
        <v>-9.0181196280555986E-3</v>
      </c>
      <c r="AD13" s="354">
        <v>652.47799999999995</v>
      </c>
      <c r="AE13" s="353">
        <f t="shared" si="20"/>
        <v>0.40083425482245977</v>
      </c>
      <c r="AF13" s="354">
        <f t="shared" si="21"/>
        <v>-7.0830000000000837</v>
      </c>
      <c r="AG13" s="359">
        <f t="shared" si="22"/>
        <v>-0.44</v>
      </c>
      <c r="AH13" s="370">
        <f t="shared" si="23"/>
        <v>-1.073896121814371E-2</v>
      </c>
      <c r="AI13" s="344">
        <v>642.30399999999997</v>
      </c>
      <c r="AJ13" s="343">
        <f t="shared" si="24"/>
        <v>0.39458410124093868</v>
      </c>
      <c r="AK13" s="344">
        <f t="shared" si="25"/>
        <v>-17.257000000000062</v>
      </c>
      <c r="AL13" s="349">
        <f t="shared" si="26"/>
        <v>-1.06</v>
      </c>
      <c r="AM13" s="364">
        <f t="shared" si="27"/>
        <v>-2.6164372969293304E-2</v>
      </c>
      <c r="AN13" s="334">
        <v>615.15599999999995</v>
      </c>
      <c r="AO13" s="333">
        <f t="shared" si="28"/>
        <v>0.37790637670475485</v>
      </c>
      <c r="AP13" s="334">
        <f t="shared" si="29"/>
        <v>-44.405000000000086</v>
      </c>
      <c r="AQ13" s="339">
        <f t="shared" si="30"/>
        <v>-2.73</v>
      </c>
      <c r="AR13" s="379">
        <f t="shared" si="31"/>
        <v>-6.7325084412207636E-2</v>
      </c>
      <c r="AS13" s="172">
        <v>572.10599999999999</v>
      </c>
      <c r="AT13" s="173">
        <f t="shared" si="32"/>
        <v>0.35145963877626246</v>
      </c>
      <c r="AU13" s="174">
        <f t="shared" si="33"/>
        <v>-87.455000000000041</v>
      </c>
      <c r="AV13" s="179">
        <f t="shared" si="34"/>
        <v>-5.37</v>
      </c>
      <c r="AW13" s="183">
        <f t="shared" si="35"/>
        <v>-0.13259577203624842</v>
      </c>
      <c r="AX13" s="393">
        <v>655.94799999999998</v>
      </c>
      <c r="AY13" s="394">
        <f t="shared" si="36"/>
        <v>0.40296596633493059</v>
      </c>
      <c r="AZ13" s="395">
        <f t="shared" si="37"/>
        <v>-3.6130000000000564</v>
      </c>
      <c r="BA13" s="396">
        <f t="shared" si="38"/>
        <v>-0.22</v>
      </c>
      <c r="BB13" s="394">
        <f t="shared" si="39"/>
        <v>-5.4778860484474617E-3</v>
      </c>
      <c r="BC13" s="383">
        <v>647.09799999999996</v>
      </c>
      <c r="BD13" s="384">
        <f t="shared" si="40"/>
        <v>0.39752918048900354</v>
      </c>
      <c r="BE13" s="385">
        <f t="shared" si="41"/>
        <v>-12.463000000000079</v>
      </c>
      <c r="BF13" s="386">
        <f t="shared" si="42"/>
        <v>-0.77</v>
      </c>
      <c r="BG13" s="384">
        <f t="shared" si="43"/>
        <v>-1.8895901971159725E-2</v>
      </c>
      <c r="BH13" s="587">
        <v>638.81200000000001</v>
      </c>
      <c r="BI13" s="573">
        <f t="shared" si="44"/>
        <v>0.39243887455461363</v>
      </c>
      <c r="BJ13" s="576">
        <f t="shared" si="45"/>
        <v>-20.749000000000024</v>
      </c>
      <c r="BK13" s="588">
        <f t="shared" si="46"/>
        <v>-1.27</v>
      </c>
      <c r="BL13" s="573">
        <f t="shared" si="47"/>
        <v>-3.1458803658797323E-2</v>
      </c>
      <c r="BM13" s="448">
        <v>634.36400000000003</v>
      </c>
      <c r="BN13" s="449">
        <f t="shared" si="48"/>
        <v>0.38970635213171156</v>
      </c>
      <c r="BO13" s="450">
        <f t="shared" si="49"/>
        <v>-25.197000000000003</v>
      </c>
      <c r="BP13" s="451">
        <f t="shared" si="50"/>
        <v>-1.55</v>
      </c>
      <c r="BQ13" s="449">
        <f t="shared" si="51"/>
        <v>-3.8202683299952543E-2</v>
      </c>
      <c r="BR13" s="525">
        <v>601.56200000000001</v>
      </c>
      <c r="BS13" s="526">
        <f t="shared" si="52"/>
        <v>0.3695552279149773</v>
      </c>
      <c r="BT13" s="527">
        <f t="shared" si="53"/>
        <v>-57.999000000000024</v>
      </c>
      <c r="BU13" s="528">
        <f t="shared" si="54"/>
        <v>-3.56</v>
      </c>
      <c r="BV13" s="529">
        <f t="shared" si="55"/>
        <v>-8.7935763333490041E-2</v>
      </c>
    </row>
    <row r="14" spans="1:74" ht="14.45" customHeight="1" x14ac:dyDescent="0.2">
      <c r="A14" s="7" t="s">
        <v>64</v>
      </c>
      <c r="B14" s="57"/>
      <c r="C14" s="138">
        <v>857.02800000000002</v>
      </c>
      <c r="D14" s="58">
        <v>0.52649465536306672</v>
      </c>
      <c r="E14" s="188">
        <v>857.02800000000002</v>
      </c>
      <c r="F14" s="189">
        <f t="shared" si="0"/>
        <v>0.52649465536306672</v>
      </c>
      <c r="G14" s="190">
        <f t="shared" ref="G14" si="56">E14-C14</f>
        <v>0</v>
      </c>
      <c r="H14" s="191">
        <f t="shared" si="2"/>
        <v>0</v>
      </c>
      <c r="I14" s="213">
        <f t="shared" si="3"/>
        <v>0</v>
      </c>
      <c r="J14" s="200">
        <v>857.02800000000002</v>
      </c>
      <c r="K14" s="199">
        <f t="shared" si="4"/>
        <v>0.52649465536306672</v>
      </c>
      <c r="L14" s="200">
        <f t="shared" si="5"/>
        <v>0</v>
      </c>
      <c r="M14" s="201">
        <f t="shared" si="6"/>
        <v>0</v>
      </c>
      <c r="N14" s="202">
        <f t="shared" si="7"/>
        <v>0</v>
      </c>
      <c r="O14" s="246">
        <v>857.02800000000002</v>
      </c>
      <c r="P14" s="247">
        <f t="shared" si="8"/>
        <v>0.52649465536306672</v>
      </c>
      <c r="Q14" s="248">
        <f t="shared" si="9"/>
        <v>0</v>
      </c>
      <c r="R14" s="249">
        <f t="shared" si="10"/>
        <v>0</v>
      </c>
      <c r="S14" s="247">
        <f t="shared" si="11"/>
        <v>0</v>
      </c>
      <c r="T14" s="256">
        <v>855.60900000000004</v>
      </c>
      <c r="U14" s="257">
        <f t="shared" si="12"/>
        <v>0.52562292664946553</v>
      </c>
      <c r="V14" s="258">
        <f t="shared" si="13"/>
        <v>-1.4189999999999827</v>
      </c>
      <c r="W14" s="259">
        <f t="shared" si="14"/>
        <v>-0.09</v>
      </c>
      <c r="X14" s="257">
        <f t="shared" si="15"/>
        <v>-1.6557218667301217E-3</v>
      </c>
      <c r="Y14" s="274">
        <v>855.21</v>
      </c>
      <c r="Z14" s="265">
        <f t="shared" si="16"/>
        <v>0.52537781054183563</v>
      </c>
      <c r="AA14" s="264">
        <f t="shared" si="17"/>
        <v>-1.8179999999999836</v>
      </c>
      <c r="AB14" s="266">
        <f t="shared" si="18"/>
        <v>-0.11</v>
      </c>
      <c r="AC14" s="280">
        <f t="shared" si="19"/>
        <v>-2.1212842520897607E-3</v>
      </c>
      <c r="AD14" s="354">
        <v>855</v>
      </c>
      <c r="AE14" s="353">
        <f t="shared" si="20"/>
        <v>0.52524880206413571</v>
      </c>
      <c r="AF14" s="354">
        <f t="shared" si="21"/>
        <v>-2.02800000000002</v>
      </c>
      <c r="AG14" s="359">
        <f t="shared" si="22"/>
        <v>-0.12</v>
      </c>
      <c r="AH14" s="370">
        <f t="shared" si="23"/>
        <v>-2.3663170864896129E-3</v>
      </c>
      <c r="AI14" s="344">
        <v>853.029</v>
      </c>
      <c r="AJ14" s="343">
        <f t="shared" si="24"/>
        <v>0.52403796535200886</v>
      </c>
      <c r="AK14" s="344">
        <f t="shared" si="25"/>
        <v>-3.9990000000000236</v>
      </c>
      <c r="AL14" s="349">
        <f t="shared" si="26"/>
        <v>-0.25</v>
      </c>
      <c r="AM14" s="364">
        <f t="shared" si="27"/>
        <v>-4.6661252607849727E-3</v>
      </c>
      <c r="AN14" s="334">
        <v>846.11099999999999</v>
      </c>
      <c r="AO14" s="333">
        <f t="shared" si="28"/>
        <v>0.5197880575009215</v>
      </c>
      <c r="AP14" s="334">
        <f t="shared" si="29"/>
        <v>-10.91700000000003</v>
      </c>
      <c r="AQ14" s="339">
        <f t="shared" si="30"/>
        <v>-0.67</v>
      </c>
      <c r="AR14" s="379">
        <f t="shared" si="31"/>
        <v>-1.2738206919727279E-2</v>
      </c>
      <c r="AS14" s="172">
        <v>829.33199999999999</v>
      </c>
      <c r="AT14" s="173">
        <f t="shared" si="32"/>
        <v>0.50948028013269442</v>
      </c>
      <c r="AU14" s="174">
        <f t="shared" si="33"/>
        <v>-27.696000000000026</v>
      </c>
      <c r="AV14" s="179">
        <f t="shared" si="34"/>
        <v>-1.7</v>
      </c>
      <c r="AW14" s="183">
        <f t="shared" si="35"/>
        <v>-3.2316330388272058E-2</v>
      </c>
      <c r="AX14" s="393">
        <v>855.60900000000004</v>
      </c>
      <c r="AY14" s="394">
        <f t="shared" si="36"/>
        <v>0.52562292664946553</v>
      </c>
      <c r="AZ14" s="395">
        <f t="shared" si="37"/>
        <v>-1.4189999999999827</v>
      </c>
      <c r="BA14" s="396">
        <f t="shared" si="38"/>
        <v>-0.09</v>
      </c>
      <c r="BB14" s="394">
        <f t="shared" si="39"/>
        <v>-1.6557218667301217E-3</v>
      </c>
      <c r="BC14" s="383">
        <v>854.39599999999996</v>
      </c>
      <c r="BD14" s="384">
        <f t="shared" si="40"/>
        <v>0.52487774910922713</v>
      </c>
      <c r="BE14" s="385">
        <f t="shared" si="41"/>
        <v>-2.6320000000000618</v>
      </c>
      <c r="BF14" s="386">
        <f t="shared" si="42"/>
        <v>-0.16</v>
      </c>
      <c r="BG14" s="384">
        <f t="shared" si="43"/>
        <v>-3.0710781911443522E-3</v>
      </c>
      <c r="BH14" s="587">
        <v>850.62</v>
      </c>
      <c r="BI14" s="573">
        <f t="shared" si="44"/>
        <v>0.52255805381496501</v>
      </c>
      <c r="BJ14" s="576">
        <f t="shared" si="45"/>
        <v>-6.4080000000000155</v>
      </c>
      <c r="BK14" s="588">
        <f t="shared" si="46"/>
        <v>-0.39</v>
      </c>
      <c r="BL14" s="573">
        <f t="shared" si="47"/>
        <v>-7.4770019182570646E-3</v>
      </c>
      <c r="BM14" s="448">
        <v>849.36900000000003</v>
      </c>
      <c r="BN14" s="449">
        <f t="shared" si="48"/>
        <v>0.52178953188352384</v>
      </c>
      <c r="BO14" s="450">
        <f t="shared" si="49"/>
        <v>-7.6589999999999918</v>
      </c>
      <c r="BP14" s="451">
        <f t="shared" si="50"/>
        <v>-0.47</v>
      </c>
      <c r="BQ14" s="449">
        <f t="shared" si="51"/>
        <v>-8.9366975174673315E-3</v>
      </c>
      <c r="BR14" s="525">
        <v>837.49400000000003</v>
      </c>
      <c r="BS14" s="526">
        <f t="shared" si="52"/>
        <v>0.51449440963263304</v>
      </c>
      <c r="BT14" s="527">
        <f t="shared" si="53"/>
        <v>-19.533999999999992</v>
      </c>
      <c r="BU14" s="528">
        <f t="shared" si="54"/>
        <v>-1.2</v>
      </c>
      <c r="BV14" s="529">
        <f t="shared" si="55"/>
        <v>-2.2792720891266088E-2</v>
      </c>
    </row>
    <row r="15" spans="1:74" ht="14.45" customHeight="1" x14ac:dyDescent="0.2">
      <c r="A15" s="4" t="s">
        <v>45</v>
      </c>
      <c r="B15" s="57">
        <v>2625.71</v>
      </c>
      <c r="C15" s="138"/>
      <c r="D15" s="58"/>
      <c r="E15" s="188"/>
      <c r="F15" s="189"/>
      <c r="G15" s="190"/>
      <c r="H15" s="208"/>
      <c r="I15" s="213"/>
      <c r="J15" s="200"/>
      <c r="K15" s="199"/>
      <c r="L15" s="200"/>
      <c r="M15" s="201"/>
      <c r="N15" s="202"/>
      <c r="O15" s="246"/>
      <c r="P15" s="247"/>
      <c r="Q15" s="248"/>
      <c r="R15" s="249"/>
      <c r="S15" s="247"/>
      <c r="T15" s="256"/>
      <c r="U15" s="257"/>
      <c r="V15" s="258"/>
      <c r="W15" s="259"/>
      <c r="X15" s="257"/>
      <c r="Y15" s="274"/>
      <c r="Z15" s="265"/>
      <c r="AA15" s="264"/>
      <c r="AB15" s="266"/>
      <c r="AC15" s="280"/>
      <c r="AD15" s="354"/>
      <c r="AE15" s="353"/>
      <c r="AF15" s="354"/>
      <c r="AG15" s="359"/>
      <c r="AH15" s="370"/>
      <c r="AI15" s="344"/>
      <c r="AJ15" s="343"/>
      <c r="AK15" s="344"/>
      <c r="AL15" s="349"/>
      <c r="AM15" s="364"/>
      <c r="AN15" s="334"/>
      <c r="AO15" s="333"/>
      <c r="AP15" s="334"/>
      <c r="AQ15" s="339"/>
      <c r="AR15" s="379"/>
      <c r="AS15" s="172"/>
      <c r="AT15" s="173"/>
      <c r="AU15" s="174"/>
      <c r="AV15" s="179"/>
      <c r="AW15" s="183"/>
      <c r="AX15" s="393"/>
      <c r="AY15" s="394"/>
      <c r="AZ15" s="395"/>
      <c r="BA15" s="396"/>
      <c r="BB15" s="394"/>
      <c r="BC15" s="383"/>
      <c r="BD15" s="384"/>
      <c r="BE15" s="385"/>
      <c r="BF15" s="386"/>
      <c r="BG15" s="384"/>
      <c r="BH15" s="587"/>
      <c r="BI15" s="573"/>
      <c r="BJ15" s="576"/>
      <c r="BK15" s="588"/>
      <c r="BL15" s="573"/>
      <c r="BM15" s="448"/>
      <c r="BN15" s="449"/>
      <c r="BO15" s="450"/>
      <c r="BP15" s="451"/>
      <c r="BQ15" s="449"/>
      <c r="BR15" s="525"/>
      <c r="BS15" s="526"/>
      <c r="BT15" s="527"/>
      <c r="BU15" s="528"/>
      <c r="BV15" s="529"/>
    </row>
    <row r="16" spans="1:74" ht="14.45" customHeight="1" x14ac:dyDescent="0.2">
      <c r="A16" s="7" t="s">
        <v>61</v>
      </c>
      <c r="B16" s="57"/>
      <c r="C16" s="138">
        <v>109.325</v>
      </c>
      <c r="D16" s="58">
        <v>4.163635740428303E-2</v>
      </c>
      <c r="E16" s="188">
        <v>109.325</v>
      </c>
      <c r="F16" s="189">
        <f>E16/$B$15</f>
        <v>4.163635740428303E-2</v>
      </c>
      <c r="G16" s="190">
        <f t="shared" si="1"/>
        <v>0</v>
      </c>
      <c r="H16" s="191">
        <f t="shared" ref="H16:H19" si="57">ROUND((F16-D16)*100,2)</f>
        <v>0</v>
      </c>
      <c r="I16" s="213">
        <f t="shared" ref="I16:I19" si="58">(E16-C16)/C16</f>
        <v>0</v>
      </c>
      <c r="J16" s="200">
        <v>109.325</v>
      </c>
      <c r="K16" s="199">
        <f>J16/$B$15</f>
        <v>4.163635740428303E-2</v>
      </c>
      <c r="L16" s="200">
        <f t="shared" si="5"/>
        <v>0</v>
      </c>
      <c r="M16" s="201">
        <f t="shared" si="6"/>
        <v>0</v>
      </c>
      <c r="N16" s="202">
        <f t="shared" si="7"/>
        <v>0</v>
      </c>
      <c r="O16" s="246">
        <v>108.703</v>
      </c>
      <c r="P16" s="247">
        <f>O16/$B$15</f>
        <v>4.1399469095977852E-2</v>
      </c>
      <c r="Q16" s="248">
        <f t="shared" si="9"/>
        <v>-0.62199999999999989</v>
      </c>
      <c r="R16" s="249">
        <f t="shared" si="10"/>
        <v>-0.02</v>
      </c>
      <c r="S16" s="247">
        <f t="shared" si="11"/>
        <v>-5.6894580379602093E-3</v>
      </c>
      <c r="T16" s="256">
        <v>97.596000000000004</v>
      </c>
      <c r="U16" s="257">
        <f>T16/$B$15</f>
        <v>3.7169375140438207E-2</v>
      </c>
      <c r="V16" s="258">
        <f t="shared" si="13"/>
        <v>-11.728999999999999</v>
      </c>
      <c r="W16" s="259">
        <f t="shared" si="14"/>
        <v>-0.45</v>
      </c>
      <c r="X16" s="257">
        <f t="shared" si="15"/>
        <v>-0.10728561628172878</v>
      </c>
      <c r="Y16" s="274">
        <v>85.542000000000002</v>
      </c>
      <c r="Z16" s="265">
        <f>Y16/$B$15</f>
        <v>3.2578616831257068E-2</v>
      </c>
      <c r="AA16" s="264">
        <f t="shared" si="17"/>
        <v>-23.783000000000001</v>
      </c>
      <c r="AB16" s="266">
        <f t="shared" si="18"/>
        <v>-0.91</v>
      </c>
      <c r="AC16" s="280">
        <f t="shared" si="19"/>
        <v>-0.21754402012348503</v>
      </c>
      <c r="AD16" s="354">
        <v>79.417000000000002</v>
      </c>
      <c r="AE16" s="353">
        <f>AD16/$B$15</f>
        <v>3.0245914438380476E-2</v>
      </c>
      <c r="AF16" s="354">
        <f t="shared" si="21"/>
        <v>-29.908000000000001</v>
      </c>
      <c r="AG16" s="359">
        <f t="shared" si="22"/>
        <v>-1.1399999999999999</v>
      </c>
      <c r="AH16" s="370">
        <f t="shared" si="23"/>
        <v>-0.27356963183169447</v>
      </c>
      <c r="AI16" s="344">
        <v>63.55</v>
      </c>
      <c r="AJ16" s="343">
        <f>AI16/$B$15</f>
        <v>2.4202977480376735E-2</v>
      </c>
      <c r="AK16" s="344">
        <f t="shared" si="25"/>
        <v>-45.775000000000006</v>
      </c>
      <c r="AL16" s="349">
        <f t="shared" si="26"/>
        <v>-1.74</v>
      </c>
      <c r="AM16" s="364">
        <f t="shared" si="27"/>
        <v>-0.41870569403155733</v>
      </c>
      <c r="AN16" s="334">
        <v>47.356999999999999</v>
      </c>
      <c r="AO16" s="333">
        <f>AN16/$B$15</f>
        <v>1.8035883627666421E-2</v>
      </c>
      <c r="AP16" s="334">
        <f t="shared" si="29"/>
        <v>-61.968000000000004</v>
      </c>
      <c r="AQ16" s="339">
        <f t="shared" si="30"/>
        <v>-2.36</v>
      </c>
      <c r="AR16" s="379">
        <f t="shared" si="31"/>
        <v>-0.56682369083009376</v>
      </c>
      <c r="AS16" s="172">
        <v>42.481999999999999</v>
      </c>
      <c r="AT16" s="173">
        <f>AS16/$B$15</f>
        <v>1.6179242947621787E-2</v>
      </c>
      <c r="AU16" s="174">
        <f t="shared" si="33"/>
        <v>-66.843000000000004</v>
      </c>
      <c r="AV16" s="179">
        <f t="shared" si="34"/>
        <v>-2.5499999999999998</v>
      </c>
      <c r="AW16" s="183">
        <f t="shared" si="35"/>
        <v>-0.61141550423050539</v>
      </c>
      <c r="AX16" s="393">
        <v>92.85</v>
      </c>
      <c r="AY16" s="394">
        <f>AX16/$B$15</f>
        <v>3.5361864029157822E-2</v>
      </c>
      <c r="AZ16" s="395">
        <f t="shared" si="37"/>
        <v>-16.475000000000009</v>
      </c>
      <c r="BA16" s="396">
        <f t="shared" si="38"/>
        <v>-0.63</v>
      </c>
      <c r="BB16" s="394">
        <f t="shared" si="39"/>
        <v>-0.15069746169677575</v>
      </c>
      <c r="BC16" s="383">
        <v>68.153000000000006</v>
      </c>
      <c r="BD16" s="384">
        <f>BC16/$B$15</f>
        <v>2.595602713170914E-2</v>
      </c>
      <c r="BE16" s="385">
        <f t="shared" si="41"/>
        <v>-41.171999999999997</v>
      </c>
      <c r="BF16" s="386">
        <f t="shared" si="42"/>
        <v>-1.57</v>
      </c>
      <c r="BG16" s="384">
        <f t="shared" si="43"/>
        <v>-0.37660187514292243</v>
      </c>
      <c r="BH16" s="587">
        <v>53.844000000000001</v>
      </c>
      <c r="BI16" s="573">
        <f>BH16/$B$15</f>
        <v>2.0506453492579148E-2</v>
      </c>
      <c r="BJ16" s="576">
        <f t="shared" si="45"/>
        <v>-55.481000000000002</v>
      </c>
      <c r="BK16" s="588">
        <f t="shared" si="46"/>
        <v>-2.11</v>
      </c>
      <c r="BL16" s="573">
        <f t="shared" si="47"/>
        <v>-0.50748685113194603</v>
      </c>
      <c r="BM16" s="448">
        <v>53.078000000000003</v>
      </c>
      <c r="BN16" s="449">
        <f>BM16/$B$15</f>
        <v>2.0214722874955727E-2</v>
      </c>
      <c r="BO16" s="450">
        <f t="shared" si="49"/>
        <v>-56.247</v>
      </c>
      <c r="BP16" s="451">
        <f t="shared" si="50"/>
        <v>-2.14</v>
      </c>
      <c r="BQ16" s="449">
        <f t="shared" si="51"/>
        <v>-0.51449348273496454</v>
      </c>
      <c r="BR16" s="525">
        <v>39.716999999999999</v>
      </c>
      <c r="BS16" s="526">
        <f>BR16/$B$15</f>
        <v>1.5126194438837495E-2</v>
      </c>
      <c r="BT16" s="527">
        <f t="shared" si="53"/>
        <v>-69.608000000000004</v>
      </c>
      <c r="BU16" s="528">
        <f t="shared" si="54"/>
        <v>-2.65</v>
      </c>
      <c r="BV16" s="529">
        <f t="shared" si="55"/>
        <v>-0.63670706608735428</v>
      </c>
    </row>
    <row r="17" spans="1:74" ht="14.45" customHeight="1" x14ac:dyDescent="0.2">
      <c r="A17" s="7" t="s">
        <v>62</v>
      </c>
      <c r="B17" s="57"/>
      <c r="C17" s="138">
        <v>437.81700000000001</v>
      </c>
      <c r="D17" s="58">
        <v>0.16674232874155942</v>
      </c>
      <c r="E17" s="188">
        <v>437.81700000000001</v>
      </c>
      <c r="F17" s="189">
        <f t="shared" ref="F17:F19" si="59">E17/$B$15</f>
        <v>0.16674232874155942</v>
      </c>
      <c r="G17" s="190">
        <f t="shared" si="1"/>
        <v>0</v>
      </c>
      <c r="H17" s="191">
        <f t="shared" si="57"/>
        <v>0</v>
      </c>
      <c r="I17" s="213">
        <f t="shared" si="58"/>
        <v>0</v>
      </c>
      <c r="J17" s="200">
        <v>437.81700000000001</v>
      </c>
      <c r="K17" s="199">
        <f t="shared" ref="K17:K19" si="60">J17/$B$15</f>
        <v>0.16674232874155942</v>
      </c>
      <c r="L17" s="200">
        <f t="shared" si="5"/>
        <v>0</v>
      </c>
      <c r="M17" s="201">
        <f t="shared" si="6"/>
        <v>0</v>
      </c>
      <c r="N17" s="202">
        <f t="shared" si="7"/>
        <v>0</v>
      </c>
      <c r="O17" s="246">
        <v>434.71600000000001</v>
      </c>
      <c r="P17" s="247">
        <f t="shared" ref="P17:P19" si="61">O17/$B$15</f>
        <v>0.1655613148443659</v>
      </c>
      <c r="Q17" s="248">
        <f t="shared" si="9"/>
        <v>-3.1009999999999991</v>
      </c>
      <c r="R17" s="249">
        <f t="shared" si="10"/>
        <v>-0.12</v>
      </c>
      <c r="S17" s="247">
        <f t="shared" si="11"/>
        <v>-7.0828679562465573E-3</v>
      </c>
      <c r="T17" s="256">
        <v>420.23200000000003</v>
      </c>
      <c r="U17" s="257">
        <f t="shared" ref="U17:U19" si="62">T17/$B$15</f>
        <v>0.16004509256543945</v>
      </c>
      <c r="V17" s="258">
        <f t="shared" si="13"/>
        <v>-17.58499999999998</v>
      </c>
      <c r="W17" s="259">
        <f t="shared" si="14"/>
        <v>-0.67</v>
      </c>
      <c r="X17" s="257">
        <f t="shared" si="15"/>
        <v>-4.0165183170137245E-2</v>
      </c>
      <c r="Y17" s="274">
        <v>401.08100000000002</v>
      </c>
      <c r="Z17" s="265">
        <f t="shared" ref="Z17:Z19" si="63">Y17/$B$15</f>
        <v>0.15275144627548359</v>
      </c>
      <c r="AA17" s="264">
        <f t="shared" si="17"/>
        <v>-36.73599999999999</v>
      </c>
      <c r="AB17" s="266">
        <f t="shared" si="18"/>
        <v>-1.4</v>
      </c>
      <c r="AC17" s="280">
        <f t="shared" si="19"/>
        <v>-8.3907203237882463E-2</v>
      </c>
      <c r="AD17" s="354">
        <v>414.37099999999998</v>
      </c>
      <c r="AE17" s="353">
        <f t="shared" ref="AE17:AE19" si="64">AD17/$B$15</f>
        <v>0.15781293440631294</v>
      </c>
      <c r="AF17" s="354">
        <f t="shared" si="21"/>
        <v>-23.446000000000026</v>
      </c>
      <c r="AG17" s="359">
        <f t="shared" si="22"/>
        <v>-0.89</v>
      </c>
      <c r="AH17" s="370">
        <f t="shared" si="23"/>
        <v>-5.3552054853968724E-2</v>
      </c>
      <c r="AI17" s="344">
        <v>370.17200000000003</v>
      </c>
      <c r="AJ17" s="343">
        <f t="shared" ref="AJ17:AJ19" si="65">AI17/$B$15</f>
        <v>0.14097977308994519</v>
      </c>
      <c r="AK17" s="344">
        <f t="shared" si="25"/>
        <v>-67.644999999999982</v>
      </c>
      <c r="AL17" s="349">
        <f t="shared" si="26"/>
        <v>-2.58</v>
      </c>
      <c r="AM17" s="364">
        <f t="shared" si="27"/>
        <v>-0.1545051928088676</v>
      </c>
      <c r="AN17" s="334">
        <v>306.08699999999999</v>
      </c>
      <c r="AO17" s="333">
        <f t="shared" ref="AO17:AO19" si="66">AN17/$B$15</f>
        <v>0.11657304119647638</v>
      </c>
      <c r="AP17" s="334">
        <f t="shared" si="29"/>
        <v>-131.73000000000002</v>
      </c>
      <c r="AQ17" s="339">
        <f t="shared" si="30"/>
        <v>-5.0199999999999996</v>
      </c>
      <c r="AR17" s="379">
        <f t="shared" si="31"/>
        <v>-0.3008791344328795</v>
      </c>
      <c r="AS17" s="172">
        <v>233.351</v>
      </c>
      <c r="AT17" s="173">
        <f t="shared" ref="AT17:AT19" si="67">AS17/$B$15</f>
        <v>8.8871581400840158E-2</v>
      </c>
      <c r="AU17" s="174">
        <f t="shared" si="33"/>
        <v>-204.46600000000001</v>
      </c>
      <c r="AV17" s="179">
        <f t="shared" si="34"/>
        <v>-7.79</v>
      </c>
      <c r="AW17" s="183">
        <f t="shared" si="35"/>
        <v>-0.4670124732479552</v>
      </c>
      <c r="AX17" s="393">
        <v>420.84500000000003</v>
      </c>
      <c r="AY17" s="394">
        <f t="shared" ref="AY17:AY19" si="68">AX17/$B$15</f>
        <v>0.16027855322941223</v>
      </c>
      <c r="AZ17" s="395">
        <f t="shared" si="37"/>
        <v>-16.97199999999998</v>
      </c>
      <c r="BA17" s="396">
        <f t="shared" si="38"/>
        <v>-0.65</v>
      </c>
      <c r="BB17" s="394">
        <f t="shared" si="39"/>
        <v>-3.8765054806003375E-2</v>
      </c>
      <c r="BC17" s="383">
        <v>364.23399999999998</v>
      </c>
      <c r="BD17" s="384">
        <f t="shared" ref="BD17:BD19" si="69">BC17/$B$15</f>
        <v>0.13871828952930826</v>
      </c>
      <c r="BE17" s="385">
        <f t="shared" si="41"/>
        <v>-73.583000000000027</v>
      </c>
      <c r="BF17" s="386">
        <f t="shared" si="42"/>
        <v>-2.8</v>
      </c>
      <c r="BG17" s="384">
        <f t="shared" si="43"/>
        <v>-0.16806793706046139</v>
      </c>
      <c r="BH17" s="587">
        <v>307.072</v>
      </c>
      <c r="BI17" s="573">
        <f t="shared" ref="BI17:BI19" si="70">BH17/$B$15</f>
        <v>0.11694817782618797</v>
      </c>
      <c r="BJ17" s="576">
        <f t="shared" si="45"/>
        <v>-130.745</v>
      </c>
      <c r="BK17" s="588">
        <f t="shared" si="46"/>
        <v>-4.9800000000000004</v>
      </c>
      <c r="BL17" s="573">
        <f t="shared" si="47"/>
        <v>-0.29862933600111463</v>
      </c>
      <c r="BM17" s="448">
        <v>294.43900000000002</v>
      </c>
      <c r="BN17" s="449">
        <f t="shared" ref="BN17:BN19" si="71">BM17/$B$15</f>
        <v>0.11213690773162308</v>
      </c>
      <c r="BO17" s="450">
        <f t="shared" si="49"/>
        <v>-143.37799999999999</v>
      </c>
      <c r="BP17" s="451">
        <f t="shared" si="50"/>
        <v>-5.46</v>
      </c>
      <c r="BQ17" s="449">
        <f t="shared" si="51"/>
        <v>-0.32748385741074465</v>
      </c>
      <c r="BR17" s="525">
        <v>211.23699999999999</v>
      </c>
      <c r="BS17" s="526">
        <f t="shared" ref="BS17:BS19" si="72">BR17/$B$15</f>
        <v>8.0449478426787416E-2</v>
      </c>
      <c r="BT17" s="527">
        <f t="shared" si="53"/>
        <v>-226.58</v>
      </c>
      <c r="BU17" s="528">
        <f t="shared" si="54"/>
        <v>-8.6300000000000008</v>
      </c>
      <c r="BV17" s="529">
        <f t="shared" si="55"/>
        <v>-0.5175221610855677</v>
      </c>
    </row>
    <row r="18" spans="1:74" ht="14.45" customHeight="1" x14ac:dyDescent="0.2">
      <c r="A18" s="7" t="s">
        <v>63</v>
      </c>
      <c r="B18" s="57"/>
      <c r="C18" s="138">
        <v>1120.25</v>
      </c>
      <c r="D18" s="58">
        <v>0.42664650704000062</v>
      </c>
      <c r="E18" s="188">
        <v>1120.25</v>
      </c>
      <c r="F18" s="189">
        <f t="shared" si="59"/>
        <v>0.42664650704000062</v>
      </c>
      <c r="G18" s="190">
        <f t="shared" si="1"/>
        <v>0</v>
      </c>
      <c r="H18" s="191">
        <f t="shared" si="57"/>
        <v>0</v>
      </c>
      <c r="I18" s="213">
        <f t="shared" si="58"/>
        <v>0</v>
      </c>
      <c r="J18" s="200">
        <v>1120.25</v>
      </c>
      <c r="K18" s="199">
        <f t="shared" si="60"/>
        <v>0.42664650704000062</v>
      </c>
      <c r="L18" s="200">
        <f t="shared" si="5"/>
        <v>0</v>
      </c>
      <c r="M18" s="201">
        <f t="shared" si="6"/>
        <v>0</v>
      </c>
      <c r="N18" s="202">
        <f t="shared" si="7"/>
        <v>0</v>
      </c>
      <c r="O18" s="246">
        <v>1116.48</v>
      </c>
      <c r="P18" s="247">
        <f t="shared" si="61"/>
        <v>0.4252107049140994</v>
      </c>
      <c r="Q18" s="248">
        <f t="shared" si="9"/>
        <v>-3.7699999999999818</v>
      </c>
      <c r="R18" s="249">
        <f t="shared" si="10"/>
        <v>-0.14000000000000001</v>
      </c>
      <c r="S18" s="247">
        <f t="shared" si="11"/>
        <v>-3.3653202410176136E-3</v>
      </c>
      <c r="T18" s="256">
        <v>1108.9100000000001</v>
      </c>
      <c r="U18" s="257">
        <f t="shared" si="62"/>
        <v>0.42232767518118913</v>
      </c>
      <c r="V18" s="258">
        <f t="shared" si="13"/>
        <v>-11.339999999999918</v>
      </c>
      <c r="W18" s="259">
        <f t="shared" si="14"/>
        <v>-0.43</v>
      </c>
      <c r="X18" s="257">
        <f t="shared" si="15"/>
        <v>-1.012274045971874E-2</v>
      </c>
      <c r="Y18" s="274">
        <v>1099.5999999999999</v>
      </c>
      <c r="Z18" s="265">
        <f t="shared" si="63"/>
        <v>0.41878196754401664</v>
      </c>
      <c r="AA18" s="264">
        <f t="shared" si="17"/>
        <v>-20.650000000000091</v>
      </c>
      <c r="AB18" s="266">
        <f t="shared" si="18"/>
        <v>-0.79</v>
      </c>
      <c r="AC18" s="280">
        <f t="shared" si="19"/>
        <v>-1.8433385405043599E-2</v>
      </c>
      <c r="AD18" s="354">
        <v>1093.9100000000001</v>
      </c>
      <c r="AE18" s="353">
        <f t="shared" si="64"/>
        <v>0.41661493462720561</v>
      </c>
      <c r="AF18" s="354">
        <f t="shared" si="21"/>
        <v>-26.339999999999918</v>
      </c>
      <c r="AG18" s="359">
        <f t="shared" si="22"/>
        <v>-1</v>
      </c>
      <c r="AH18" s="370">
        <f t="shared" si="23"/>
        <v>-2.3512608792680131E-2</v>
      </c>
      <c r="AI18" s="344">
        <v>1066.6400000000001</v>
      </c>
      <c r="AJ18" s="343">
        <f t="shared" si="65"/>
        <v>0.40622917230006361</v>
      </c>
      <c r="AK18" s="344">
        <f t="shared" si="25"/>
        <v>-53.6099999999999</v>
      </c>
      <c r="AL18" s="349">
        <f t="shared" si="26"/>
        <v>-2.04</v>
      </c>
      <c r="AM18" s="364">
        <f t="shared" si="27"/>
        <v>-4.785538942200393E-2</v>
      </c>
      <c r="AN18" s="334">
        <v>994.67200000000003</v>
      </c>
      <c r="AO18" s="333">
        <f t="shared" si="66"/>
        <v>0.37882020482079132</v>
      </c>
      <c r="AP18" s="334">
        <f t="shared" si="29"/>
        <v>-125.57799999999997</v>
      </c>
      <c r="AQ18" s="339">
        <f t="shared" si="30"/>
        <v>-4.78</v>
      </c>
      <c r="AR18" s="379">
        <f t="shared" si="31"/>
        <v>-0.11209819236777503</v>
      </c>
      <c r="AS18" s="172">
        <v>864.50400000000002</v>
      </c>
      <c r="AT18" s="173">
        <f t="shared" si="67"/>
        <v>0.3292458039920631</v>
      </c>
      <c r="AU18" s="174">
        <f t="shared" si="33"/>
        <v>-255.74599999999998</v>
      </c>
      <c r="AV18" s="179">
        <f t="shared" si="34"/>
        <v>-9.74</v>
      </c>
      <c r="AW18" s="183">
        <f t="shared" si="35"/>
        <v>-0.22829368444543627</v>
      </c>
      <c r="AX18" s="393">
        <v>1109.68</v>
      </c>
      <c r="AY18" s="394">
        <f t="shared" si="68"/>
        <v>0.42262092919629357</v>
      </c>
      <c r="AZ18" s="395">
        <f t="shared" si="37"/>
        <v>-10.569999999999936</v>
      </c>
      <c r="BA18" s="396">
        <f t="shared" si="38"/>
        <v>-0.4</v>
      </c>
      <c r="BB18" s="394">
        <f t="shared" si="39"/>
        <v>-9.4353938852934048E-3</v>
      </c>
      <c r="BC18" s="383">
        <v>1080.07</v>
      </c>
      <c r="BD18" s="384">
        <f t="shared" si="69"/>
        <v>0.41134397934273015</v>
      </c>
      <c r="BE18" s="385">
        <f t="shared" si="41"/>
        <v>-40.180000000000064</v>
      </c>
      <c r="BF18" s="386">
        <f t="shared" si="42"/>
        <v>-1.53</v>
      </c>
      <c r="BG18" s="384">
        <f t="shared" si="43"/>
        <v>-3.5866993974559308E-2</v>
      </c>
      <c r="BH18" s="587">
        <v>1042.6199999999999</v>
      </c>
      <c r="BI18" s="573">
        <f t="shared" si="70"/>
        <v>0.39708117042628466</v>
      </c>
      <c r="BJ18" s="576">
        <f t="shared" si="45"/>
        <v>-77.630000000000109</v>
      </c>
      <c r="BK18" s="588">
        <f t="shared" si="46"/>
        <v>-2.96</v>
      </c>
      <c r="BL18" s="573">
        <f t="shared" si="47"/>
        <v>-6.9297031912519624E-2</v>
      </c>
      <c r="BM18" s="448">
        <v>1030.23</v>
      </c>
      <c r="BN18" s="449">
        <f t="shared" si="71"/>
        <v>0.39236244672869436</v>
      </c>
      <c r="BO18" s="450">
        <f t="shared" si="49"/>
        <v>-90.019999999999982</v>
      </c>
      <c r="BP18" s="451">
        <f t="shared" si="50"/>
        <v>-3.43</v>
      </c>
      <c r="BQ18" s="449">
        <f t="shared" si="51"/>
        <v>-8.0357063155545624E-2</v>
      </c>
      <c r="BR18" s="525">
        <v>887.1</v>
      </c>
      <c r="BS18" s="526">
        <f t="shared" si="72"/>
        <v>0.33785147636258384</v>
      </c>
      <c r="BT18" s="527">
        <f t="shared" si="53"/>
        <v>-233.14999999999998</v>
      </c>
      <c r="BU18" s="528">
        <f t="shared" si="54"/>
        <v>-8.8800000000000008</v>
      </c>
      <c r="BV18" s="529">
        <f t="shared" si="55"/>
        <v>-0.20812318678866323</v>
      </c>
    </row>
    <row r="19" spans="1:74" ht="14.45" customHeight="1" x14ac:dyDescent="0.2">
      <c r="A19" s="7" t="s">
        <v>64</v>
      </c>
      <c r="B19" s="57"/>
      <c r="C19" s="138">
        <v>1535.65</v>
      </c>
      <c r="D19" s="58">
        <v>0.58485133544831691</v>
      </c>
      <c r="E19" s="188">
        <v>1535.65</v>
      </c>
      <c r="F19" s="189">
        <f t="shared" si="59"/>
        <v>0.58485133544831691</v>
      </c>
      <c r="G19" s="190">
        <f t="shared" si="1"/>
        <v>0</v>
      </c>
      <c r="H19" s="191">
        <f t="shared" si="57"/>
        <v>0</v>
      </c>
      <c r="I19" s="213">
        <f t="shared" si="58"/>
        <v>0</v>
      </c>
      <c r="J19" s="200">
        <v>1535.65</v>
      </c>
      <c r="K19" s="199">
        <f t="shared" si="60"/>
        <v>0.58485133544831691</v>
      </c>
      <c r="L19" s="200">
        <f t="shared" si="5"/>
        <v>0</v>
      </c>
      <c r="M19" s="201">
        <f t="shared" si="6"/>
        <v>0</v>
      </c>
      <c r="N19" s="202">
        <f t="shared" si="7"/>
        <v>0</v>
      </c>
      <c r="O19" s="246">
        <v>1535.65</v>
      </c>
      <c r="P19" s="247">
        <f t="shared" si="61"/>
        <v>0.58485133544831691</v>
      </c>
      <c r="Q19" s="248">
        <f t="shared" si="9"/>
        <v>0</v>
      </c>
      <c r="R19" s="249">
        <f t="shared" si="10"/>
        <v>0</v>
      </c>
      <c r="S19" s="247">
        <f t="shared" si="11"/>
        <v>0</v>
      </c>
      <c r="T19" s="256">
        <v>1531.66</v>
      </c>
      <c r="U19" s="257">
        <f t="shared" si="62"/>
        <v>0.5833317464609572</v>
      </c>
      <c r="V19" s="258">
        <f t="shared" si="13"/>
        <v>-3.9900000000000091</v>
      </c>
      <c r="W19" s="259">
        <f t="shared" si="14"/>
        <v>-0.15</v>
      </c>
      <c r="X19" s="257">
        <f t="shared" si="15"/>
        <v>-2.5982482987660007E-3</v>
      </c>
      <c r="Y19" s="274">
        <v>1528.23</v>
      </c>
      <c r="Z19" s="265">
        <f t="shared" si="63"/>
        <v>0.58202543312094634</v>
      </c>
      <c r="AA19" s="264">
        <f t="shared" si="17"/>
        <v>-7.4200000000000728</v>
      </c>
      <c r="AB19" s="266">
        <f t="shared" si="18"/>
        <v>-0.28000000000000003</v>
      </c>
      <c r="AC19" s="280">
        <f t="shared" si="19"/>
        <v>-4.8318301696350548E-3</v>
      </c>
      <c r="AD19" s="354">
        <v>1527.32</v>
      </c>
      <c r="AE19" s="353">
        <f t="shared" si="64"/>
        <v>0.58167886019400461</v>
      </c>
      <c r="AF19" s="354">
        <f t="shared" si="21"/>
        <v>-8.3300000000001546</v>
      </c>
      <c r="AG19" s="359">
        <f t="shared" si="22"/>
        <v>-0.32</v>
      </c>
      <c r="AH19" s="370">
        <f t="shared" si="23"/>
        <v>-5.4244131149677041E-3</v>
      </c>
      <c r="AI19" s="344">
        <v>1517.68</v>
      </c>
      <c r="AJ19" s="343">
        <f t="shared" si="65"/>
        <v>0.57800747226464466</v>
      </c>
      <c r="AK19" s="344">
        <f t="shared" si="25"/>
        <v>-17.970000000000027</v>
      </c>
      <c r="AL19" s="349">
        <f t="shared" si="26"/>
        <v>-0.68</v>
      </c>
      <c r="AM19" s="364">
        <f t="shared" si="27"/>
        <v>-1.1701885195194234E-2</v>
      </c>
      <c r="AN19" s="334">
        <v>1491.44</v>
      </c>
      <c r="AO19" s="333">
        <f t="shared" si="66"/>
        <v>0.56801398478887621</v>
      </c>
      <c r="AP19" s="334">
        <f t="shared" si="29"/>
        <v>-44.210000000000036</v>
      </c>
      <c r="AQ19" s="339">
        <f t="shared" si="30"/>
        <v>-1.68</v>
      </c>
      <c r="AR19" s="379">
        <f t="shared" si="31"/>
        <v>-2.8789112102367096E-2</v>
      </c>
      <c r="AS19" s="172">
        <v>1438.84</v>
      </c>
      <c r="AT19" s="173">
        <f t="shared" si="67"/>
        <v>0.54798130791290733</v>
      </c>
      <c r="AU19" s="174">
        <f t="shared" si="33"/>
        <v>-96.810000000000173</v>
      </c>
      <c r="AV19" s="179">
        <f t="shared" si="34"/>
        <v>-3.69</v>
      </c>
      <c r="AW19" s="183">
        <f t="shared" si="35"/>
        <v>-6.3041708722690826E-2</v>
      </c>
      <c r="AX19" s="393">
        <v>1531.2</v>
      </c>
      <c r="AY19" s="394">
        <f t="shared" si="68"/>
        <v>0.58315655575063507</v>
      </c>
      <c r="AZ19" s="395">
        <f t="shared" si="37"/>
        <v>-4.4500000000000455</v>
      </c>
      <c r="BA19" s="396">
        <f t="shared" si="38"/>
        <v>-0.17</v>
      </c>
      <c r="BB19" s="394">
        <f t="shared" si="39"/>
        <v>-2.897795721681402E-3</v>
      </c>
      <c r="BC19" s="383">
        <v>1521.61</v>
      </c>
      <c r="BD19" s="384">
        <f t="shared" si="69"/>
        <v>0.57950421028978827</v>
      </c>
      <c r="BE19" s="385">
        <f t="shared" si="41"/>
        <v>-14.040000000000191</v>
      </c>
      <c r="BF19" s="386">
        <f t="shared" si="42"/>
        <v>-0.53</v>
      </c>
      <c r="BG19" s="384">
        <f t="shared" si="43"/>
        <v>-9.142708299417308E-3</v>
      </c>
      <c r="BH19" s="587">
        <v>1512.28</v>
      </c>
      <c r="BI19" s="573">
        <f t="shared" si="70"/>
        <v>0.57595088566521058</v>
      </c>
      <c r="BJ19" s="576">
        <f t="shared" si="45"/>
        <v>-23.370000000000118</v>
      </c>
      <c r="BK19" s="588">
        <f t="shared" si="46"/>
        <v>-0.89</v>
      </c>
      <c r="BL19" s="573">
        <f t="shared" si="47"/>
        <v>-1.5218311464200903E-2</v>
      </c>
      <c r="BM19" s="448">
        <v>1508.51</v>
      </c>
      <c r="BN19" s="449">
        <f t="shared" si="71"/>
        <v>0.57451508353930936</v>
      </c>
      <c r="BO19" s="450">
        <f t="shared" si="49"/>
        <v>-27.1400000000001</v>
      </c>
      <c r="BP19" s="451">
        <f t="shared" si="50"/>
        <v>-1.03</v>
      </c>
      <c r="BQ19" s="449">
        <f t="shared" si="51"/>
        <v>-1.7673297952007356E-2</v>
      </c>
      <c r="BR19" s="525">
        <v>1465.64</v>
      </c>
      <c r="BS19" s="526">
        <f t="shared" si="72"/>
        <v>0.55818807103602452</v>
      </c>
      <c r="BT19" s="527">
        <f t="shared" si="53"/>
        <v>-70.009999999999991</v>
      </c>
      <c r="BU19" s="528">
        <f t="shared" si="54"/>
        <v>-2.67</v>
      </c>
      <c r="BV19" s="529">
        <f t="shared" si="55"/>
        <v>-4.5589815387620872E-2</v>
      </c>
    </row>
    <row r="20" spans="1:74" ht="14.45" customHeight="1" x14ac:dyDescent="0.2">
      <c r="A20" s="4" t="s">
        <v>46</v>
      </c>
      <c r="B20" s="57">
        <v>3645.79</v>
      </c>
      <c r="C20" s="138"/>
      <c r="D20" s="58"/>
      <c r="E20" s="188"/>
      <c r="F20" s="189"/>
      <c r="G20" s="190"/>
      <c r="H20" s="208"/>
      <c r="I20" s="213"/>
      <c r="J20" s="200"/>
      <c r="K20" s="199"/>
      <c r="L20" s="200"/>
      <c r="M20" s="201"/>
      <c r="N20" s="202"/>
      <c r="O20" s="246"/>
      <c r="P20" s="247"/>
      <c r="Q20" s="248"/>
      <c r="R20" s="249"/>
      <c r="S20" s="247"/>
      <c r="T20" s="256"/>
      <c r="U20" s="257"/>
      <c r="V20" s="258"/>
      <c r="W20" s="259"/>
      <c r="X20" s="257"/>
      <c r="Y20" s="274"/>
      <c r="Z20" s="265"/>
      <c r="AA20" s="264"/>
      <c r="AB20" s="266"/>
      <c r="AC20" s="280"/>
      <c r="AD20" s="354"/>
      <c r="AE20" s="353"/>
      <c r="AF20" s="354"/>
      <c r="AG20" s="359"/>
      <c r="AH20" s="370"/>
      <c r="AI20" s="344"/>
      <c r="AJ20" s="343"/>
      <c r="AK20" s="344"/>
      <c r="AL20" s="349"/>
      <c r="AM20" s="364"/>
      <c r="AN20" s="334"/>
      <c r="AO20" s="333"/>
      <c r="AP20" s="334"/>
      <c r="AQ20" s="339"/>
      <c r="AR20" s="379"/>
      <c r="AS20" s="172"/>
      <c r="AT20" s="173"/>
      <c r="AU20" s="174"/>
      <c r="AV20" s="179"/>
      <c r="AW20" s="183"/>
      <c r="AX20" s="393"/>
      <c r="AY20" s="394"/>
      <c r="AZ20" s="395"/>
      <c r="BA20" s="396"/>
      <c r="BB20" s="394"/>
      <c r="BC20" s="383"/>
      <c r="BD20" s="384"/>
      <c r="BE20" s="385"/>
      <c r="BF20" s="386"/>
      <c r="BG20" s="384"/>
      <c r="BH20" s="587"/>
      <c r="BI20" s="573"/>
      <c r="BJ20" s="576"/>
      <c r="BK20" s="588"/>
      <c r="BL20" s="573"/>
      <c r="BM20" s="448"/>
      <c r="BN20" s="449"/>
      <c r="BO20" s="450"/>
      <c r="BP20" s="451"/>
      <c r="BQ20" s="449"/>
      <c r="BR20" s="525"/>
      <c r="BS20" s="526"/>
      <c r="BT20" s="527"/>
      <c r="BU20" s="528"/>
      <c r="BV20" s="529"/>
    </row>
    <row r="21" spans="1:74" ht="14.45" customHeight="1" x14ac:dyDescent="0.2">
      <c r="A21" s="7" t="s">
        <v>61</v>
      </c>
      <c r="B21" s="57"/>
      <c r="C21" s="138">
        <v>146.06100000000001</v>
      </c>
      <c r="D21" s="58">
        <v>4.0062921890728763E-2</v>
      </c>
      <c r="E21" s="188">
        <v>145.661</v>
      </c>
      <c r="F21" s="189">
        <f>E21/$B$20</f>
        <v>3.9953206300966319E-2</v>
      </c>
      <c r="G21" s="190">
        <f t="shared" si="1"/>
        <v>-0.40000000000000568</v>
      </c>
      <c r="H21" s="191">
        <f t="shared" ref="H21:H24" si="73">ROUND((F21-D21)*100,2)</f>
        <v>-0.01</v>
      </c>
      <c r="I21" s="213">
        <f t="shared" ref="I21:I24" si="74">(E21-C21)/C21</f>
        <v>-2.7385818254017547E-3</v>
      </c>
      <c r="J21" s="200">
        <v>146.06100000000001</v>
      </c>
      <c r="K21" s="199">
        <f>J21/$B$20</f>
        <v>4.0062921890728763E-2</v>
      </c>
      <c r="L21" s="200">
        <f t="shared" si="5"/>
        <v>0</v>
      </c>
      <c r="M21" s="201">
        <f t="shared" si="6"/>
        <v>0</v>
      </c>
      <c r="N21" s="202">
        <f t="shared" si="7"/>
        <v>0</v>
      </c>
      <c r="O21" s="246">
        <v>145.71</v>
      </c>
      <c r="P21" s="247">
        <f>O21/$B$20</f>
        <v>3.996664646071222E-2</v>
      </c>
      <c r="Q21" s="248">
        <f t="shared" si="9"/>
        <v>-0.35099999999999909</v>
      </c>
      <c r="R21" s="249">
        <f t="shared" si="10"/>
        <v>-0.01</v>
      </c>
      <c r="S21" s="247">
        <f t="shared" si="11"/>
        <v>-2.4031055517899991E-3</v>
      </c>
      <c r="T21" s="256">
        <v>136.34299999999999</v>
      </c>
      <c r="U21" s="257">
        <f>T21/$B$20</f>
        <v>3.7397381637450315E-2</v>
      </c>
      <c r="V21" s="258">
        <f t="shared" si="13"/>
        <v>-9.7180000000000177</v>
      </c>
      <c r="W21" s="259">
        <f t="shared" si="14"/>
        <v>-0.27</v>
      </c>
      <c r="X21" s="257">
        <f t="shared" si="15"/>
        <v>-6.6533845448134801E-2</v>
      </c>
      <c r="Y21" s="274">
        <v>123.96</v>
      </c>
      <c r="Z21" s="265">
        <f>Y21/$B$20</f>
        <v>3.4000861267379633E-2</v>
      </c>
      <c r="AA21" s="264">
        <f t="shared" si="17"/>
        <v>-22.101000000000013</v>
      </c>
      <c r="AB21" s="266">
        <f t="shared" si="18"/>
        <v>-0.61</v>
      </c>
      <c r="AC21" s="280">
        <f t="shared" si="19"/>
        <v>-0.15131349230800839</v>
      </c>
      <c r="AD21" s="354">
        <v>114.041</v>
      </c>
      <c r="AE21" s="353">
        <f>AD21/$B$20</f>
        <v>3.1280188930245569E-2</v>
      </c>
      <c r="AF21" s="354">
        <f t="shared" si="21"/>
        <v>-32.02000000000001</v>
      </c>
      <c r="AG21" s="359">
        <f t="shared" si="22"/>
        <v>-0.88</v>
      </c>
      <c r="AH21" s="370">
        <f t="shared" si="23"/>
        <v>-0.2192234751234074</v>
      </c>
      <c r="AI21" s="344">
        <v>86.171999999999997</v>
      </c>
      <c r="AJ21" s="343">
        <f>AI21/$B$20</f>
        <v>2.3636029502522086E-2</v>
      </c>
      <c r="AK21" s="344">
        <f t="shared" si="25"/>
        <v>-59.88900000000001</v>
      </c>
      <c r="AL21" s="349">
        <f t="shared" si="26"/>
        <v>-1.64</v>
      </c>
      <c r="AM21" s="364">
        <f t="shared" si="27"/>
        <v>-0.41002731735370845</v>
      </c>
      <c r="AN21" s="334">
        <v>73.986000000000004</v>
      </c>
      <c r="AO21" s="333">
        <f>AN21/$B$20</f>
        <v>2.0293544060409407E-2</v>
      </c>
      <c r="AP21" s="334">
        <f t="shared" si="29"/>
        <v>-72.075000000000003</v>
      </c>
      <c r="AQ21" s="339">
        <f t="shared" si="30"/>
        <v>-1.98</v>
      </c>
      <c r="AR21" s="379">
        <f t="shared" si="31"/>
        <v>-0.49345821266457163</v>
      </c>
      <c r="AS21" s="172">
        <v>62.533000000000001</v>
      </c>
      <c r="AT21" s="173">
        <f>AS21/$B$20</f>
        <v>1.7152112436536388E-2</v>
      </c>
      <c r="AU21" s="174">
        <f t="shared" si="33"/>
        <v>-83.528000000000006</v>
      </c>
      <c r="AV21" s="179">
        <f t="shared" si="34"/>
        <v>-2.29</v>
      </c>
      <c r="AW21" s="183">
        <f t="shared" si="35"/>
        <v>-0.57187065678038629</v>
      </c>
      <c r="AX21" s="393">
        <v>137.07400000000001</v>
      </c>
      <c r="AY21" s="394">
        <f>AX21/$B$20</f>
        <v>3.7597886877741182E-2</v>
      </c>
      <c r="AZ21" s="395">
        <f t="shared" si="37"/>
        <v>-8.9869999999999948</v>
      </c>
      <c r="BA21" s="396">
        <f t="shared" si="38"/>
        <v>-0.25</v>
      </c>
      <c r="BB21" s="394">
        <f t="shared" si="39"/>
        <v>-6.152908716221301E-2</v>
      </c>
      <c r="BC21" s="383">
        <v>101.134</v>
      </c>
      <c r="BD21" s="384">
        <f>BC21/$B$20</f>
        <v>2.7739941137586092E-2</v>
      </c>
      <c r="BE21" s="385">
        <f t="shared" si="41"/>
        <v>-44.927000000000007</v>
      </c>
      <c r="BF21" s="386">
        <f t="shared" si="42"/>
        <v>-1.23</v>
      </c>
      <c r="BG21" s="384">
        <f t="shared" si="43"/>
        <v>-0.30759066417455722</v>
      </c>
      <c r="BH21" s="587">
        <v>76.497</v>
      </c>
      <c r="BI21" s="573">
        <f>BH21/$B$20</f>
        <v>2.0982283675143109E-2</v>
      </c>
      <c r="BJ21" s="576">
        <f t="shared" si="45"/>
        <v>-69.564000000000007</v>
      </c>
      <c r="BK21" s="588">
        <f t="shared" si="46"/>
        <v>-1.91</v>
      </c>
      <c r="BL21" s="573">
        <f t="shared" si="47"/>
        <v>-0.4762667652556124</v>
      </c>
      <c r="BM21" s="448">
        <v>71.326999999999998</v>
      </c>
      <c r="BN21" s="449">
        <f>BM21/$B$20</f>
        <v>1.9564209677463595E-2</v>
      </c>
      <c r="BO21" s="450">
        <f t="shared" si="49"/>
        <v>-74.734000000000009</v>
      </c>
      <c r="BP21" s="451">
        <f t="shared" si="50"/>
        <v>-2.0499999999999998</v>
      </c>
      <c r="BQ21" s="449">
        <f t="shared" si="51"/>
        <v>-0.51166293534892959</v>
      </c>
      <c r="BR21" s="525">
        <v>59.124000000000002</v>
      </c>
      <c r="BS21" s="526">
        <f>BR21/$B$20</f>
        <v>1.6217061322786008E-2</v>
      </c>
      <c r="BT21" s="527">
        <f t="shared" si="53"/>
        <v>-86.937000000000012</v>
      </c>
      <c r="BU21" s="528">
        <f t="shared" si="54"/>
        <v>-2.38</v>
      </c>
      <c r="BV21" s="529">
        <f t="shared" si="55"/>
        <v>-0.59521022038737248</v>
      </c>
    </row>
    <row r="22" spans="1:74" ht="14.45" customHeight="1" x14ac:dyDescent="0.2">
      <c r="A22" s="7" t="s">
        <v>62</v>
      </c>
      <c r="B22" s="57"/>
      <c r="C22" s="138">
        <v>694.21</v>
      </c>
      <c r="D22" s="58">
        <v>0.19041414892245578</v>
      </c>
      <c r="E22" s="188">
        <v>694.21</v>
      </c>
      <c r="F22" s="189">
        <f t="shared" ref="F22:F24" si="75">E22/$B$20</f>
        <v>0.19041414892245578</v>
      </c>
      <c r="G22" s="190">
        <f t="shared" si="1"/>
        <v>0</v>
      </c>
      <c r="H22" s="191">
        <f t="shared" si="73"/>
        <v>0</v>
      </c>
      <c r="I22" s="213">
        <f t="shared" si="74"/>
        <v>0</v>
      </c>
      <c r="J22" s="200">
        <v>694.21</v>
      </c>
      <c r="K22" s="199">
        <f t="shared" ref="K22:K24" si="76">J22/$B$20</f>
        <v>0.19041414892245578</v>
      </c>
      <c r="L22" s="200">
        <f t="shared" si="5"/>
        <v>0</v>
      </c>
      <c r="M22" s="201">
        <f t="shared" si="6"/>
        <v>0</v>
      </c>
      <c r="N22" s="202">
        <f t="shared" si="7"/>
        <v>0</v>
      </c>
      <c r="O22" s="246">
        <v>678.62</v>
      </c>
      <c r="P22" s="247">
        <f t="shared" ref="P22:P24" si="77">O22/$B$20</f>
        <v>0.18613798381146474</v>
      </c>
      <c r="Q22" s="248">
        <f t="shared" si="9"/>
        <v>-15.590000000000032</v>
      </c>
      <c r="R22" s="249">
        <f t="shared" si="10"/>
        <v>-0.43</v>
      </c>
      <c r="S22" s="247">
        <f t="shared" si="11"/>
        <v>-2.2457181544489464E-2</v>
      </c>
      <c r="T22" s="256">
        <v>656.05</v>
      </c>
      <c r="U22" s="257">
        <f t="shared" ref="U22:U24" si="78">T22/$B$20</f>
        <v>0.17994728165911913</v>
      </c>
      <c r="V22" s="258">
        <f t="shared" si="13"/>
        <v>-38.160000000000082</v>
      </c>
      <c r="W22" s="259">
        <f t="shared" si="14"/>
        <v>-1.05</v>
      </c>
      <c r="X22" s="257">
        <f t="shared" si="15"/>
        <v>-5.4968957520058884E-2</v>
      </c>
      <c r="Y22" s="274">
        <v>613.5</v>
      </c>
      <c r="Z22" s="265">
        <f t="shared" ref="Z22:Z24" si="79">Y22/$B$20</f>
        <v>0.16827628579813977</v>
      </c>
      <c r="AA22" s="264">
        <f t="shared" si="17"/>
        <v>-80.710000000000036</v>
      </c>
      <c r="AB22" s="266">
        <f t="shared" si="18"/>
        <v>-2.21</v>
      </c>
      <c r="AC22" s="280">
        <f t="shared" si="19"/>
        <v>-0.11626164993301744</v>
      </c>
      <c r="AD22" s="354">
        <v>628.47900000000004</v>
      </c>
      <c r="AE22" s="353">
        <f t="shared" ref="AE22:AE24" si="80">AD22/$B$20</f>
        <v>0.17238486034576869</v>
      </c>
      <c r="AF22" s="354">
        <f t="shared" si="21"/>
        <v>-65.730999999999995</v>
      </c>
      <c r="AG22" s="359">
        <f t="shared" si="22"/>
        <v>-1.8</v>
      </c>
      <c r="AH22" s="370">
        <f t="shared" si="23"/>
        <v>-9.4684605522824497E-2</v>
      </c>
      <c r="AI22" s="344">
        <v>568.38800000000003</v>
      </c>
      <c r="AJ22" s="343">
        <f t="shared" ref="AJ22:AJ24" si="81">AI22/$B$20</f>
        <v>0.15590256158473198</v>
      </c>
      <c r="AK22" s="344">
        <f t="shared" si="25"/>
        <v>-125.822</v>
      </c>
      <c r="AL22" s="349">
        <f t="shared" si="26"/>
        <v>-3.45</v>
      </c>
      <c r="AM22" s="364">
        <f t="shared" si="27"/>
        <v>-0.18124486826752711</v>
      </c>
      <c r="AN22" s="334">
        <v>460.61500000000001</v>
      </c>
      <c r="AO22" s="333">
        <f t="shared" ref="AO22:AO24" si="82">AN22/$B$20</f>
        <v>0.12634161594606383</v>
      </c>
      <c r="AP22" s="334">
        <f t="shared" si="29"/>
        <v>-233.59500000000003</v>
      </c>
      <c r="AQ22" s="339">
        <f t="shared" si="30"/>
        <v>-6.41</v>
      </c>
      <c r="AR22" s="379">
        <f t="shared" si="31"/>
        <v>-0.336490399158756</v>
      </c>
      <c r="AS22" s="172">
        <v>362.41</v>
      </c>
      <c r="AT22" s="173">
        <f t="shared" ref="AT22:AT24" si="83">AS22/$B$20</f>
        <v>9.9405067214513185E-2</v>
      </c>
      <c r="AU22" s="174">
        <f t="shared" si="33"/>
        <v>-331.8</v>
      </c>
      <c r="AV22" s="179">
        <f t="shared" si="34"/>
        <v>-9.1</v>
      </c>
      <c r="AW22" s="183">
        <f t="shared" si="35"/>
        <v>-0.47795335705334119</v>
      </c>
      <c r="AX22" s="393">
        <v>669.68200000000002</v>
      </c>
      <c r="AY22" s="394">
        <f t="shared" ref="AY22:AY24" si="84">AX22/$B$20</f>
        <v>0.18368638895822306</v>
      </c>
      <c r="AZ22" s="395">
        <f t="shared" si="37"/>
        <v>-24.52800000000002</v>
      </c>
      <c r="BA22" s="396">
        <f t="shared" si="38"/>
        <v>-0.67</v>
      </c>
      <c r="BB22" s="394">
        <f t="shared" si="39"/>
        <v>-3.5332248166981196E-2</v>
      </c>
      <c r="BC22" s="383">
        <v>586.827</v>
      </c>
      <c r="BD22" s="384">
        <f t="shared" ref="BD22:BD24" si="85">BC22/$B$20</f>
        <v>0.16096017598380599</v>
      </c>
      <c r="BE22" s="385">
        <f t="shared" si="41"/>
        <v>-107.38300000000004</v>
      </c>
      <c r="BF22" s="386">
        <f t="shared" si="42"/>
        <v>-2.95</v>
      </c>
      <c r="BG22" s="384">
        <f t="shared" si="43"/>
        <v>-0.15468374123103965</v>
      </c>
      <c r="BH22" s="587">
        <v>508.214</v>
      </c>
      <c r="BI22" s="573">
        <f t="shared" ref="BI22:BI24" si="86">BH22/$B$20</f>
        <v>0.13939749683881958</v>
      </c>
      <c r="BJ22" s="576">
        <f t="shared" si="45"/>
        <v>-185.99600000000004</v>
      </c>
      <c r="BK22" s="588">
        <f t="shared" si="46"/>
        <v>-5.0999999999999996</v>
      </c>
      <c r="BL22" s="573">
        <f t="shared" si="47"/>
        <v>-0.26792469137580849</v>
      </c>
      <c r="BM22" s="448">
        <v>485.86900000000003</v>
      </c>
      <c r="BN22" s="449">
        <f t="shared" ref="BN22:BN24" si="87">BM22/$B$20</f>
        <v>0.13326850970571538</v>
      </c>
      <c r="BO22" s="450">
        <f t="shared" si="49"/>
        <v>-208.34100000000001</v>
      </c>
      <c r="BP22" s="451">
        <f t="shared" si="50"/>
        <v>-5.71</v>
      </c>
      <c r="BQ22" s="449">
        <f t="shared" si="51"/>
        <v>-0.30011235793203783</v>
      </c>
      <c r="BR22" s="525">
        <v>328.221</v>
      </c>
      <c r="BS22" s="526">
        <f t="shared" ref="BS22:BS24" si="88">BR22/$B$20</f>
        <v>9.0027401468543169E-2</v>
      </c>
      <c r="BT22" s="527">
        <f t="shared" si="53"/>
        <v>-365.98900000000003</v>
      </c>
      <c r="BU22" s="528">
        <f t="shared" si="54"/>
        <v>-10.039999999999999</v>
      </c>
      <c r="BV22" s="529">
        <f t="shared" si="55"/>
        <v>-0.52720214344362659</v>
      </c>
    </row>
    <row r="23" spans="1:74" ht="14.45" customHeight="1" x14ac:dyDescent="0.2">
      <c r="A23" s="7" t="s">
        <v>63</v>
      </c>
      <c r="B23" s="57"/>
      <c r="C23" s="138">
        <v>1749.69</v>
      </c>
      <c r="D23" s="58">
        <v>0.4799206756286018</v>
      </c>
      <c r="E23" s="188">
        <v>1749.69</v>
      </c>
      <c r="F23" s="189">
        <f t="shared" si="75"/>
        <v>0.4799206756286018</v>
      </c>
      <c r="G23" s="190">
        <f t="shared" si="1"/>
        <v>0</v>
      </c>
      <c r="H23" s="191">
        <f t="shared" si="73"/>
        <v>0</v>
      </c>
      <c r="I23" s="213">
        <f t="shared" si="74"/>
        <v>0</v>
      </c>
      <c r="J23" s="200">
        <v>1749.69</v>
      </c>
      <c r="K23" s="199">
        <f t="shared" si="76"/>
        <v>0.4799206756286018</v>
      </c>
      <c r="L23" s="200">
        <f t="shared" si="5"/>
        <v>0</v>
      </c>
      <c r="M23" s="201">
        <f t="shared" si="6"/>
        <v>0</v>
      </c>
      <c r="N23" s="202">
        <f t="shared" si="7"/>
        <v>0</v>
      </c>
      <c r="O23" s="246">
        <v>1746.55</v>
      </c>
      <c r="P23" s="247">
        <f t="shared" si="77"/>
        <v>0.47905940824896659</v>
      </c>
      <c r="Q23" s="248">
        <f t="shared" si="9"/>
        <v>-3.1400000000001</v>
      </c>
      <c r="R23" s="249">
        <f t="shared" si="10"/>
        <v>-0.09</v>
      </c>
      <c r="S23" s="247">
        <f t="shared" si="11"/>
        <v>-1.7946036154976597E-3</v>
      </c>
      <c r="T23" s="256">
        <v>1738.69</v>
      </c>
      <c r="U23" s="257">
        <f t="shared" si="78"/>
        <v>0.47690349691013473</v>
      </c>
      <c r="V23" s="258">
        <f t="shared" si="13"/>
        <v>-11</v>
      </c>
      <c r="W23" s="259">
        <f t="shared" si="14"/>
        <v>-0.3</v>
      </c>
      <c r="X23" s="257">
        <f t="shared" si="15"/>
        <v>-6.2868279523801357E-3</v>
      </c>
      <c r="Y23" s="274">
        <v>1722.85</v>
      </c>
      <c r="Z23" s="265">
        <f t="shared" si="79"/>
        <v>0.47255875955554211</v>
      </c>
      <c r="AA23" s="264">
        <f t="shared" si="17"/>
        <v>-26.840000000000146</v>
      </c>
      <c r="AB23" s="266">
        <f t="shared" si="18"/>
        <v>-0.74</v>
      </c>
      <c r="AC23" s="280">
        <f t="shared" si="19"/>
        <v>-1.5339860203807613E-2</v>
      </c>
      <c r="AD23" s="354">
        <v>1723.02</v>
      </c>
      <c r="AE23" s="353">
        <f t="shared" si="80"/>
        <v>0.47260538868119117</v>
      </c>
      <c r="AF23" s="354">
        <f t="shared" si="21"/>
        <v>-26.670000000000073</v>
      </c>
      <c r="AG23" s="359">
        <f t="shared" si="22"/>
        <v>-0.73</v>
      </c>
      <c r="AH23" s="370">
        <f t="shared" si="23"/>
        <v>-1.5242700135452607E-2</v>
      </c>
      <c r="AI23" s="344">
        <v>1677.77</v>
      </c>
      <c r="AJ23" s="343">
        <f t="shared" si="81"/>
        <v>0.46019381258931535</v>
      </c>
      <c r="AK23" s="344">
        <f t="shared" si="25"/>
        <v>-71.920000000000073</v>
      </c>
      <c r="AL23" s="349">
        <f t="shared" si="26"/>
        <v>-1.97</v>
      </c>
      <c r="AM23" s="364">
        <f t="shared" si="27"/>
        <v>-4.1104424212289076E-2</v>
      </c>
      <c r="AN23" s="334">
        <v>1589.69</v>
      </c>
      <c r="AO23" s="333">
        <f t="shared" si="82"/>
        <v>0.43603443972362643</v>
      </c>
      <c r="AP23" s="334">
        <f t="shared" si="29"/>
        <v>-160</v>
      </c>
      <c r="AQ23" s="339">
        <f t="shared" si="30"/>
        <v>-4.3899999999999997</v>
      </c>
      <c r="AR23" s="379">
        <f t="shared" si="31"/>
        <v>-9.1444770216438334E-2</v>
      </c>
      <c r="AS23" s="172">
        <v>1416.08</v>
      </c>
      <c r="AT23" s="173">
        <f t="shared" si="83"/>
        <v>0.38841513087698415</v>
      </c>
      <c r="AU23" s="174">
        <f t="shared" si="33"/>
        <v>-333.61000000000013</v>
      </c>
      <c r="AV23" s="179">
        <f t="shared" si="34"/>
        <v>-9.15</v>
      </c>
      <c r="AW23" s="183">
        <f t="shared" si="35"/>
        <v>-0.19066806119941254</v>
      </c>
      <c r="AX23" s="393">
        <v>1741.74</v>
      </c>
      <c r="AY23" s="394">
        <f t="shared" si="84"/>
        <v>0.47774007828207332</v>
      </c>
      <c r="AZ23" s="395">
        <f t="shared" si="37"/>
        <v>-7.9500000000000455</v>
      </c>
      <c r="BA23" s="396">
        <f t="shared" si="38"/>
        <v>-0.22</v>
      </c>
      <c r="BB23" s="394">
        <f t="shared" si="39"/>
        <v>-4.5436620201293057E-3</v>
      </c>
      <c r="BC23" s="383">
        <v>1702.55</v>
      </c>
      <c r="BD23" s="384">
        <f t="shared" si="85"/>
        <v>0.46699069337509841</v>
      </c>
      <c r="BE23" s="385">
        <f t="shared" si="41"/>
        <v>-47.1400000000001</v>
      </c>
      <c r="BF23" s="386">
        <f t="shared" si="42"/>
        <v>-1.29</v>
      </c>
      <c r="BG23" s="384">
        <f t="shared" si="43"/>
        <v>-2.6941915425018201E-2</v>
      </c>
      <c r="BH23" s="587">
        <v>1651.3</v>
      </c>
      <c r="BI23" s="573">
        <f t="shared" si="86"/>
        <v>0.45293338343678596</v>
      </c>
      <c r="BJ23" s="576">
        <f t="shared" si="45"/>
        <v>-98.3900000000001</v>
      </c>
      <c r="BK23" s="588">
        <f t="shared" si="46"/>
        <v>-2.7</v>
      </c>
      <c r="BL23" s="573">
        <f t="shared" si="47"/>
        <v>-5.6232818384971107E-2</v>
      </c>
      <c r="BM23" s="448">
        <v>1635.56</v>
      </c>
      <c r="BN23" s="449">
        <f t="shared" si="87"/>
        <v>0.44861607497963402</v>
      </c>
      <c r="BO23" s="450">
        <f t="shared" si="49"/>
        <v>-114.13000000000011</v>
      </c>
      <c r="BP23" s="451">
        <f t="shared" si="50"/>
        <v>-3.13</v>
      </c>
      <c r="BQ23" s="449">
        <f t="shared" si="51"/>
        <v>-6.522869765501324E-2</v>
      </c>
      <c r="BR23" s="525">
        <v>1473.69</v>
      </c>
      <c r="BS23" s="526">
        <f t="shared" si="88"/>
        <v>0.40421691869251936</v>
      </c>
      <c r="BT23" s="527">
        <f t="shared" si="53"/>
        <v>-276</v>
      </c>
      <c r="BU23" s="528">
        <f t="shared" si="54"/>
        <v>-7.57</v>
      </c>
      <c r="BV23" s="529">
        <f t="shared" si="55"/>
        <v>-0.15774222862335613</v>
      </c>
    </row>
    <row r="24" spans="1:74" ht="14.45" customHeight="1" x14ac:dyDescent="0.2">
      <c r="A24" s="7" t="s">
        <v>64</v>
      </c>
      <c r="B24" s="57"/>
      <c r="C24" s="138">
        <v>2391.3000000000002</v>
      </c>
      <c r="D24" s="58">
        <v>0.65590722449729699</v>
      </c>
      <c r="E24" s="188">
        <v>2391.3000000000002</v>
      </c>
      <c r="F24" s="189">
        <f t="shared" si="75"/>
        <v>0.65590722449729699</v>
      </c>
      <c r="G24" s="190">
        <f t="shared" si="1"/>
        <v>0</v>
      </c>
      <c r="H24" s="191">
        <f t="shared" si="73"/>
        <v>0</v>
      </c>
      <c r="I24" s="213">
        <f t="shared" si="74"/>
        <v>0</v>
      </c>
      <c r="J24" s="200">
        <v>2391.3000000000002</v>
      </c>
      <c r="K24" s="199">
        <f t="shared" si="76"/>
        <v>0.65590722449729699</v>
      </c>
      <c r="L24" s="200">
        <f t="shared" si="5"/>
        <v>0</v>
      </c>
      <c r="M24" s="201">
        <f t="shared" si="6"/>
        <v>0</v>
      </c>
      <c r="N24" s="202">
        <f t="shared" si="7"/>
        <v>0</v>
      </c>
      <c r="O24" s="246">
        <v>2390.77</v>
      </c>
      <c r="P24" s="247">
        <f t="shared" si="77"/>
        <v>0.65576185134086162</v>
      </c>
      <c r="Q24" s="248">
        <f t="shared" si="9"/>
        <v>-0.53000000000020009</v>
      </c>
      <c r="R24" s="249">
        <f t="shared" si="10"/>
        <v>-0.01</v>
      </c>
      <c r="S24" s="247">
        <f t="shared" si="11"/>
        <v>-2.216367666123866E-4</v>
      </c>
      <c r="T24" s="256">
        <v>2390.17</v>
      </c>
      <c r="U24" s="257">
        <f t="shared" si="78"/>
        <v>0.65559727795621803</v>
      </c>
      <c r="V24" s="258">
        <f t="shared" si="13"/>
        <v>-1.1300000000001091</v>
      </c>
      <c r="W24" s="259">
        <f t="shared" si="14"/>
        <v>-0.03</v>
      </c>
      <c r="X24" s="257">
        <f t="shared" si="15"/>
        <v>-4.7254631372061601E-4</v>
      </c>
      <c r="Y24" s="274">
        <v>2388.17</v>
      </c>
      <c r="Z24" s="265">
        <f t="shared" si="79"/>
        <v>0.65504870000740578</v>
      </c>
      <c r="AA24" s="264">
        <f t="shared" si="17"/>
        <v>-3.1300000000001091</v>
      </c>
      <c r="AB24" s="266">
        <f t="shared" si="18"/>
        <v>-0.09</v>
      </c>
      <c r="AC24" s="280">
        <f t="shared" si="19"/>
        <v>-1.3089114707481742E-3</v>
      </c>
      <c r="AD24" s="354">
        <v>2380.52</v>
      </c>
      <c r="AE24" s="353">
        <f t="shared" si="80"/>
        <v>0.65295038935319916</v>
      </c>
      <c r="AF24" s="354">
        <f t="shared" si="21"/>
        <v>-10.7800000000002</v>
      </c>
      <c r="AG24" s="359">
        <f t="shared" si="22"/>
        <v>-0.3</v>
      </c>
      <c r="AH24" s="370">
        <f t="shared" si="23"/>
        <v>-4.5080081963786225E-3</v>
      </c>
      <c r="AI24" s="344">
        <v>2368.86</v>
      </c>
      <c r="AJ24" s="343">
        <f t="shared" si="81"/>
        <v>0.64975217991162415</v>
      </c>
      <c r="AK24" s="344">
        <f t="shared" si="25"/>
        <v>-22.440000000000055</v>
      </c>
      <c r="AL24" s="349">
        <f t="shared" si="26"/>
        <v>-0.62</v>
      </c>
      <c r="AM24" s="364">
        <f t="shared" si="27"/>
        <v>-9.3840170618492251E-3</v>
      </c>
      <c r="AN24" s="334">
        <v>2346.5700000000002</v>
      </c>
      <c r="AO24" s="333">
        <f t="shared" si="82"/>
        <v>0.64363827867211232</v>
      </c>
      <c r="AP24" s="334">
        <f t="shared" si="29"/>
        <v>-44.730000000000018</v>
      </c>
      <c r="AQ24" s="339">
        <f t="shared" si="30"/>
        <v>-1.23</v>
      </c>
      <c r="AR24" s="379">
        <f t="shared" si="31"/>
        <v>-1.8705306736921345E-2</v>
      </c>
      <c r="AS24" s="172">
        <v>2257.84</v>
      </c>
      <c r="AT24" s="173">
        <f t="shared" si="83"/>
        <v>0.61930061797305935</v>
      </c>
      <c r="AU24" s="174">
        <f t="shared" si="33"/>
        <v>-133.46000000000004</v>
      </c>
      <c r="AV24" s="179">
        <f t="shared" si="34"/>
        <v>-3.66</v>
      </c>
      <c r="AW24" s="183">
        <f t="shared" si="35"/>
        <v>-5.5810646928448969E-2</v>
      </c>
      <c r="AX24" s="393">
        <v>2390.17</v>
      </c>
      <c r="AY24" s="394">
        <f t="shared" si="84"/>
        <v>0.65559727795621803</v>
      </c>
      <c r="AZ24" s="395">
        <f t="shared" si="37"/>
        <v>-1.1300000000001091</v>
      </c>
      <c r="BA24" s="396">
        <f t="shared" si="38"/>
        <v>-0.03</v>
      </c>
      <c r="BB24" s="394">
        <f t="shared" si="39"/>
        <v>-4.7254631372061601E-4</v>
      </c>
      <c r="BC24" s="383">
        <v>2378.44</v>
      </c>
      <c r="BD24" s="384">
        <f t="shared" si="85"/>
        <v>0.65237986828643446</v>
      </c>
      <c r="BE24" s="385">
        <f t="shared" si="41"/>
        <v>-12.860000000000127</v>
      </c>
      <c r="BF24" s="386">
        <f t="shared" si="42"/>
        <v>-0.35</v>
      </c>
      <c r="BG24" s="384">
        <f t="shared" si="43"/>
        <v>-5.3778279596872524E-3</v>
      </c>
      <c r="BH24" s="587">
        <v>2363.04</v>
      </c>
      <c r="BI24" s="573">
        <f t="shared" si="86"/>
        <v>0.64815581808058065</v>
      </c>
      <c r="BJ24" s="576">
        <f t="shared" si="45"/>
        <v>-28.260000000000218</v>
      </c>
      <c r="BK24" s="588">
        <f t="shared" si="46"/>
        <v>-0.78</v>
      </c>
      <c r="BL24" s="573">
        <f t="shared" si="47"/>
        <v>-1.1817839668799488E-2</v>
      </c>
      <c r="BM24" s="448">
        <v>2360.33</v>
      </c>
      <c r="BN24" s="449">
        <f t="shared" si="87"/>
        <v>0.64741249495994013</v>
      </c>
      <c r="BO24" s="450">
        <f t="shared" si="49"/>
        <v>-30.970000000000255</v>
      </c>
      <c r="BP24" s="451">
        <f t="shared" si="50"/>
        <v>-0.85</v>
      </c>
      <c r="BQ24" s="449">
        <f t="shared" si="51"/>
        <v>-1.2951114456571844E-2</v>
      </c>
      <c r="BR24" s="525">
        <v>2316.5300000000002</v>
      </c>
      <c r="BS24" s="526">
        <f t="shared" si="88"/>
        <v>0.63539863788095319</v>
      </c>
      <c r="BT24" s="527">
        <f t="shared" si="53"/>
        <v>-74.769999999999982</v>
      </c>
      <c r="BU24" s="528">
        <f t="shared" si="54"/>
        <v>-2.0499999999999998</v>
      </c>
      <c r="BV24" s="529">
        <f t="shared" si="55"/>
        <v>-3.1267511395475255E-2</v>
      </c>
    </row>
    <row r="25" spans="1:74" ht="14.45" customHeight="1" x14ac:dyDescent="0.2">
      <c r="A25" s="4" t="s">
        <v>47</v>
      </c>
      <c r="B25" s="57">
        <v>10430.799999999999</v>
      </c>
      <c r="C25" s="138"/>
      <c r="D25" s="58"/>
      <c r="E25" s="188"/>
      <c r="F25" s="189"/>
      <c r="G25" s="190"/>
      <c r="H25" s="208"/>
      <c r="I25" s="213"/>
      <c r="J25" s="200"/>
      <c r="K25" s="199"/>
      <c r="L25" s="200"/>
      <c r="M25" s="201"/>
      <c r="N25" s="202"/>
      <c r="O25" s="246"/>
      <c r="P25" s="247"/>
      <c r="Q25" s="248"/>
      <c r="R25" s="249"/>
      <c r="S25" s="247"/>
      <c r="T25" s="256"/>
      <c r="U25" s="257"/>
      <c r="V25" s="258"/>
      <c r="W25" s="259"/>
      <c r="X25" s="257"/>
      <c r="Y25" s="274"/>
      <c r="Z25" s="265"/>
      <c r="AA25" s="264"/>
      <c r="AB25" s="266"/>
      <c r="AC25" s="280"/>
      <c r="AD25" s="354"/>
      <c r="AE25" s="353"/>
      <c r="AF25" s="354"/>
      <c r="AG25" s="359"/>
      <c r="AH25" s="370"/>
      <c r="AI25" s="344"/>
      <c r="AJ25" s="343"/>
      <c r="AK25" s="344"/>
      <c r="AL25" s="349"/>
      <c r="AM25" s="364"/>
      <c r="AN25" s="334"/>
      <c r="AO25" s="333"/>
      <c r="AP25" s="334"/>
      <c r="AQ25" s="339"/>
      <c r="AR25" s="379"/>
      <c r="AS25" s="172"/>
      <c r="AT25" s="173"/>
      <c r="AU25" s="174"/>
      <c r="AV25" s="179"/>
      <c r="AW25" s="183"/>
      <c r="AX25" s="393"/>
      <c r="AY25" s="394"/>
      <c r="AZ25" s="395"/>
      <c r="BA25" s="396"/>
      <c r="BB25" s="394"/>
      <c r="BC25" s="383"/>
      <c r="BD25" s="384"/>
      <c r="BE25" s="385"/>
      <c r="BF25" s="386"/>
      <c r="BG25" s="384"/>
      <c r="BH25" s="587"/>
      <c r="BI25" s="573"/>
      <c r="BJ25" s="576"/>
      <c r="BK25" s="588"/>
      <c r="BL25" s="573"/>
      <c r="BM25" s="448"/>
      <c r="BN25" s="449"/>
      <c r="BO25" s="450"/>
      <c r="BP25" s="451"/>
      <c r="BQ25" s="449"/>
      <c r="BR25" s="525"/>
      <c r="BS25" s="526"/>
      <c r="BT25" s="527"/>
      <c r="BU25" s="528"/>
      <c r="BV25" s="529"/>
    </row>
    <row r="26" spans="1:74" ht="14.45" customHeight="1" x14ac:dyDescent="0.2">
      <c r="A26" s="7" t="s">
        <v>61</v>
      </c>
      <c r="B26" s="57"/>
      <c r="C26" s="138">
        <v>285.07900000000001</v>
      </c>
      <c r="D26" s="58">
        <v>2.7330501974920429E-2</v>
      </c>
      <c r="E26" s="188">
        <v>284.88200000000001</v>
      </c>
      <c r="F26" s="189">
        <f>E26/$B$25</f>
        <v>2.7311615599953983E-2</v>
      </c>
      <c r="G26" s="190">
        <f t="shared" si="1"/>
        <v>-0.19700000000000273</v>
      </c>
      <c r="H26" s="191">
        <f t="shared" ref="H26:H29" si="89">ROUND((F26-D26)*100,2)</f>
        <v>0</v>
      </c>
      <c r="I26" s="213">
        <f t="shared" ref="I26:I29" si="90">(E26-C26)/C26</f>
        <v>-6.9103651970156598E-4</v>
      </c>
      <c r="J26" s="200">
        <v>285.07900000000001</v>
      </c>
      <c r="K26" s="199">
        <f>J26/$B$25</f>
        <v>2.7330501974920429E-2</v>
      </c>
      <c r="L26" s="200">
        <f t="shared" si="5"/>
        <v>0</v>
      </c>
      <c r="M26" s="201">
        <f t="shared" si="6"/>
        <v>0</v>
      </c>
      <c r="N26" s="202">
        <f t="shared" si="7"/>
        <v>0</v>
      </c>
      <c r="O26" s="246">
        <v>285.07900000000001</v>
      </c>
      <c r="P26" s="247">
        <f>O26/$B$25</f>
        <v>2.7330501974920429E-2</v>
      </c>
      <c r="Q26" s="248">
        <f t="shared" si="9"/>
        <v>0</v>
      </c>
      <c r="R26" s="249">
        <f t="shared" si="10"/>
        <v>0</v>
      </c>
      <c r="S26" s="247">
        <f t="shared" si="11"/>
        <v>0</v>
      </c>
      <c r="T26" s="256">
        <v>267.45100000000002</v>
      </c>
      <c r="U26" s="257">
        <f>T26/$B$25</f>
        <v>2.5640506960156465E-2</v>
      </c>
      <c r="V26" s="258">
        <f t="shared" si="13"/>
        <v>-17.627999999999986</v>
      </c>
      <c r="W26" s="259">
        <f t="shared" si="14"/>
        <v>-0.17</v>
      </c>
      <c r="X26" s="257">
        <f t="shared" si="15"/>
        <v>-6.1835491214715869E-2</v>
      </c>
      <c r="Y26" s="274">
        <v>253.83099999999999</v>
      </c>
      <c r="Z26" s="265">
        <f>Y26/$B$25</f>
        <v>2.4334758599532155E-2</v>
      </c>
      <c r="AA26" s="264">
        <f t="shared" si="17"/>
        <v>-31.248000000000019</v>
      </c>
      <c r="AB26" s="266">
        <f t="shared" si="18"/>
        <v>-0.3</v>
      </c>
      <c r="AC26" s="280">
        <f t="shared" si="19"/>
        <v>-0.109611721663118</v>
      </c>
      <c r="AD26" s="354">
        <v>246.30199999999999</v>
      </c>
      <c r="AE26" s="353">
        <f>AD26/$B$25</f>
        <v>2.361295394408866E-2</v>
      </c>
      <c r="AF26" s="354">
        <f t="shared" si="21"/>
        <v>-38.777000000000015</v>
      </c>
      <c r="AG26" s="359">
        <f t="shared" si="22"/>
        <v>-0.37</v>
      </c>
      <c r="AH26" s="370">
        <f t="shared" si="23"/>
        <v>-0.13602194479425006</v>
      </c>
      <c r="AI26" s="344">
        <v>218.99700000000001</v>
      </c>
      <c r="AJ26" s="343">
        <f>AI26/$B$25</f>
        <v>2.0995225677800364E-2</v>
      </c>
      <c r="AK26" s="344">
        <f t="shared" si="25"/>
        <v>-66.081999999999994</v>
      </c>
      <c r="AL26" s="349">
        <f t="shared" si="26"/>
        <v>-0.63</v>
      </c>
      <c r="AM26" s="364">
        <f t="shared" si="27"/>
        <v>-0.23180241266455962</v>
      </c>
      <c r="AN26" s="334">
        <v>202.35499999999999</v>
      </c>
      <c r="AO26" s="333">
        <f>AN26/$B$25</f>
        <v>1.9399758407792306E-2</v>
      </c>
      <c r="AP26" s="334">
        <f t="shared" si="29"/>
        <v>-82.724000000000018</v>
      </c>
      <c r="AQ26" s="339">
        <f t="shared" si="30"/>
        <v>-0.79</v>
      </c>
      <c r="AR26" s="379">
        <f t="shared" si="31"/>
        <v>-0.29017921348117542</v>
      </c>
      <c r="AS26" s="172">
        <v>187.29300000000001</v>
      </c>
      <c r="AT26" s="173">
        <f>AS26/$B$25</f>
        <v>1.7955765617210569E-2</v>
      </c>
      <c r="AU26" s="174">
        <f t="shared" si="33"/>
        <v>-97.786000000000001</v>
      </c>
      <c r="AV26" s="179">
        <f t="shared" si="34"/>
        <v>-0.94</v>
      </c>
      <c r="AW26" s="183">
        <f t="shared" si="35"/>
        <v>-0.34301369094180911</v>
      </c>
      <c r="AX26" s="393">
        <v>265.44299999999998</v>
      </c>
      <c r="AY26" s="394">
        <f>AX26/$B$25</f>
        <v>2.5448000153391877E-2</v>
      </c>
      <c r="AZ26" s="395">
        <f t="shared" si="37"/>
        <v>-19.636000000000024</v>
      </c>
      <c r="BA26" s="396">
        <f t="shared" si="38"/>
        <v>-0.19</v>
      </c>
      <c r="BB26" s="394">
        <f t="shared" si="39"/>
        <v>-6.8879152796242529E-2</v>
      </c>
      <c r="BC26" s="383">
        <v>227.47300000000001</v>
      </c>
      <c r="BD26" s="384">
        <f>BC26/$B$25</f>
        <v>2.180781915097596E-2</v>
      </c>
      <c r="BE26" s="385">
        <f t="shared" si="41"/>
        <v>-57.605999999999995</v>
      </c>
      <c r="BF26" s="386">
        <f t="shared" si="42"/>
        <v>-0.55000000000000004</v>
      </c>
      <c r="BG26" s="384">
        <f t="shared" si="43"/>
        <v>-0.20207030331943074</v>
      </c>
      <c r="BH26" s="587">
        <v>199.72800000000001</v>
      </c>
      <c r="BI26" s="573">
        <f>BH26/$B$25</f>
        <v>1.9147908118265139E-2</v>
      </c>
      <c r="BJ26" s="576">
        <f t="shared" si="45"/>
        <v>-85.350999999999999</v>
      </c>
      <c r="BK26" s="588">
        <f t="shared" si="46"/>
        <v>-0.82</v>
      </c>
      <c r="BL26" s="573">
        <f t="shared" si="47"/>
        <v>-0.2993942030103936</v>
      </c>
      <c r="BM26" s="448">
        <v>197.733</v>
      </c>
      <c r="BN26" s="449">
        <f>BM26/$B$25</f>
        <v>1.8956647620508495E-2</v>
      </c>
      <c r="BO26" s="450">
        <f t="shared" si="49"/>
        <v>-87.346000000000004</v>
      </c>
      <c r="BP26" s="451">
        <f t="shared" si="50"/>
        <v>-0.84</v>
      </c>
      <c r="BQ26" s="449">
        <f t="shared" si="51"/>
        <v>-0.30639226319721902</v>
      </c>
      <c r="BR26" s="525">
        <v>161.822</v>
      </c>
      <c r="BS26" s="526">
        <f>BR26/$B$25</f>
        <v>1.551386279096522E-2</v>
      </c>
      <c r="BT26" s="527">
        <f t="shared" si="53"/>
        <v>-123.25700000000001</v>
      </c>
      <c r="BU26" s="528">
        <f t="shared" si="54"/>
        <v>-1.18</v>
      </c>
      <c r="BV26" s="529">
        <f t="shared" si="55"/>
        <v>-0.43236085435966876</v>
      </c>
    </row>
    <row r="27" spans="1:74" ht="14.45" customHeight="1" x14ac:dyDescent="0.2">
      <c r="A27" s="7" t="s">
        <v>62</v>
      </c>
      <c r="B27" s="57"/>
      <c r="C27" s="138">
        <v>931.37599999999998</v>
      </c>
      <c r="D27" s="58">
        <v>8.9290946044406946E-2</v>
      </c>
      <c r="E27" s="188">
        <v>931.36400000000003</v>
      </c>
      <c r="F27" s="189">
        <f t="shared" ref="F27:F29" si="91">E27/$B$25</f>
        <v>8.9289795605322714E-2</v>
      </c>
      <c r="G27" s="190">
        <f t="shared" si="1"/>
        <v>-1.1999999999943611E-2</v>
      </c>
      <c r="H27" s="191">
        <f t="shared" si="89"/>
        <v>0</v>
      </c>
      <c r="I27" s="213">
        <f t="shared" si="90"/>
        <v>-1.2884162787041551E-5</v>
      </c>
      <c r="J27" s="200">
        <v>931.37599999999998</v>
      </c>
      <c r="K27" s="199">
        <f t="shared" ref="K27:K29" si="92">J27/$B$25</f>
        <v>8.9290946044406946E-2</v>
      </c>
      <c r="L27" s="200">
        <f t="shared" si="5"/>
        <v>0</v>
      </c>
      <c r="M27" s="201">
        <f t="shared" si="6"/>
        <v>0</v>
      </c>
      <c r="N27" s="202">
        <f t="shared" si="7"/>
        <v>0</v>
      </c>
      <c r="O27" s="246">
        <v>927.21600000000001</v>
      </c>
      <c r="P27" s="247">
        <f t="shared" ref="P27:P29" si="93">O27/$B$25</f>
        <v>8.8892127161866785E-2</v>
      </c>
      <c r="Q27" s="248">
        <f t="shared" si="9"/>
        <v>-4.1599999999999682</v>
      </c>
      <c r="R27" s="249">
        <f t="shared" si="10"/>
        <v>-0.04</v>
      </c>
      <c r="S27" s="247">
        <f t="shared" si="11"/>
        <v>-4.4665097661953585E-3</v>
      </c>
      <c r="T27" s="256">
        <v>904.91700000000003</v>
      </c>
      <c r="U27" s="257">
        <f t="shared" ref="U27:U29" si="94">T27/$B$25</f>
        <v>8.6754323733558319E-2</v>
      </c>
      <c r="V27" s="258">
        <f t="shared" si="13"/>
        <v>-26.458999999999946</v>
      </c>
      <c r="W27" s="259">
        <f t="shared" si="14"/>
        <v>-0.25</v>
      </c>
      <c r="X27" s="257">
        <f t="shared" si="15"/>
        <v>-2.8408505265327802E-2</v>
      </c>
      <c r="Y27" s="274">
        <v>871.54600000000005</v>
      </c>
      <c r="Z27" s="265">
        <f t="shared" ref="Z27:Z29" si="95">Y27/$B$25</f>
        <v>8.355504851018139E-2</v>
      </c>
      <c r="AA27" s="264">
        <f t="shared" si="17"/>
        <v>-59.829999999999927</v>
      </c>
      <c r="AB27" s="266">
        <f t="shared" si="18"/>
        <v>-0.56999999999999995</v>
      </c>
      <c r="AC27" s="280">
        <f t="shared" si="19"/>
        <v>-6.4238288296026444E-2</v>
      </c>
      <c r="AD27" s="354">
        <v>881.74900000000002</v>
      </c>
      <c r="AE27" s="353">
        <f t="shared" ref="AE27:AE29" si="96">AD27/$B$25</f>
        <v>8.4533209341565371E-2</v>
      </c>
      <c r="AF27" s="354">
        <f t="shared" si="21"/>
        <v>-49.626999999999953</v>
      </c>
      <c r="AG27" s="359">
        <f t="shared" si="22"/>
        <v>-0.48</v>
      </c>
      <c r="AH27" s="370">
        <f t="shared" si="23"/>
        <v>-5.3283528886292918E-2</v>
      </c>
      <c r="AI27" s="344">
        <v>806.04100000000005</v>
      </c>
      <c r="AJ27" s="343">
        <f t="shared" ref="AJ27:AJ29" si="97">AI27/$B$25</f>
        <v>7.7275089159029045E-2</v>
      </c>
      <c r="AK27" s="344">
        <f t="shared" si="25"/>
        <v>-125.33499999999992</v>
      </c>
      <c r="AL27" s="349">
        <f t="shared" si="26"/>
        <v>-1.2</v>
      </c>
      <c r="AM27" s="364">
        <f t="shared" si="27"/>
        <v>-0.13456971191011999</v>
      </c>
      <c r="AN27" s="334">
        <v>772.12699999999995</v>
      </c>
      <c r="AO27" s="333">
        <f t="shared" ref="AO27:AO29" si="98">AN27/$B$25</f>
        <v>7.4023756567089774E-2</v>
      </c>
      <c r="AP27" s="334">
        <f t="shared" si="29"/>
        <v>-159.24900000000002</v>
      </c>
      <c r="AQ27" s="339">
        <f t="shared" si="30"/>
        <v>-1.53</v>
      </c>
      <c r="AR27" s="379">
        <f t="shared" si="31"/>
        <v>-0.17098250330693515</v>
      </c>
      <c r="AS27" s="172">
        <v>708.48800000000006</v>
      </c>
      <c r="AT27" s="173">
        <f t="shared" ref="AT27:AT29" si="99">AS27/$B$25</f>
        <v>6.7922690493538371E-2</v>
      </c>
      <c r="AU27" s="174">
        <f t="shared" si="33"/>
        <v>-222.88799999999992</v>
      </c>
      <c r="AV27" s="179">
        <f t="shared" si="34"/>
        <v>-2.14</v>
      </c>
      <c r="AW27" s="183">
        <f t="shared" si="35"/>
        <v>-0.23931043960763421</v>
      </c>
      <c r="AX27" s="393">
        <v>914.82100000000003</v>
      </c>
      <c r="AY27" s="394">
        <f t="shared" ref="AY27:AY29" si="100">AX27/$B$25</f>
        <v>8.7703819457759721E-2</v>
      </c>
      <c r="AZ27" s="395">
        <f t="shared" si="37"/>
        <v>-16.55499999999995</v>
      </c>
      <c r="BA27" s="396">
        <f t="shared" si="38"/>
        <v>-0.16</v>
      </c>
      <c r="BB27" s="394">
        <f t="shared" si="39"/>
        <v>-1.7774776245039543E-2</v>
      </c>
      <c r="BC27" s="383">
        <v>849.95399999999995</v>
      </c>
      <c r="BD27" s="384">
        <f t="shared" ref="BD27:BD29" si="101">BC27/$B$25</f>
        <v>8.148502511792001E-2</v>
      </c>
      <c r="BE27" s="385">
        <f t="shared" si="41"/>
        <v>-81.422000000000025</v>
      </c>
      <c r="BF27" s="386">
        <f t="shared" si="42"/>
        <v>-0.78</v>
      </c>
      <c r="BG27" s="384">
        <f t="shared" si="43"/>
        <v>-8.742119187095225E-2</v>
      </c>
      <c r="BH27" s="587">
        <v>758.14400000000001</v>
      </c>
      <c r="BI27" s="573">
        <f t="shared" ref="BI27:BI29" si="102">BH27/$B$25</f>
        <v>7.2683207424166896E-2</v>
      </c>
      <c r="BJ27" s="576">
        <f t="shared" si="45"/>
        <v>-173.23199999999997</v>
      </c>
      <c r="BK27" s="588">
        <f t="shared" si="46"/>
        <v>-1.66</v>
      </c>
      <c r="BL27" s="573">
        <f t="shared" si="47"/>
        <v>-0.18599577399460582</v>
      </c>
      <c r="BM27" s="448">
        <v>727.87099999999998</v>
      </c>
      <c r="BN27" s="449">
        <f t="shared" ref="BN27:BN29" si="103">BM27/$B$25</f>
        <v>6.9780937224373979E-2</v>
      </c>
      <c r="BO27" s="450">
        <f t="shared" si="49"/>
        <v>-203.505</v>
      </c>
      <c r="BP27" s="451">
        <f t="shared" si="50"/>
        <v>-1.95</v>
      </c>
      <c r="BQ27" s="449">
        <f t="shared" si="51"/>
        <v>-0.21849929566576765</v>
      </c>
      <c r="BR27" s="525">
        <v>595.37599999999998</v>
      </c>
      <c r="BS27" s="526">
        <f t="shared" ref="BS27:BS29" si="104">BR27/$B$25</f>
        <v>5.7078651685393257E-2</v>
      </c>
      <c r="BT27" s="527">
        <f t="shared" si="53"/>
        <v>-336</v>
      </c>
      <c r="BU27" s="528">
        <f t="shared" si="54"/>
        <v>-3.22</v>
      </c>
      <c r="BV27" s="529">
        <f t="shared" si="55"/>
        <v>-0.36075655803885864</v>
      </c>
    </row>
    <row r="28" spans="1:74" ht="14.45" customHeight="1" x14ac:dyDescent="0.2">
      <c r="A28" s="7" t="s">
        <v>63</v>
      </c>
      <c r="B28" s="57"/>
      <c r="C28" s="138">
        <v>2062.98</v>
      </c>
      <c r="D28" s="58">
        <v>0.19777773516892283</v>
      </c>
      <c r="E28" s="188">
        <v>2062.85</v>
      </c>
      <c r="F28" s="189">
        <f t="shared" si="91"/>
        <v>0.19776527207884342</v>
      </c>
      <c r="G28" s="190">
        <f t="shared" si="1"/>
        <v>-0.13000000000010914</v>
      </c>
      <c r="H28" s="191">
        <f t="shared" si="89"/>
        <v>0</v>
      </c>
      <c r="I28" s="213">
        <f t="shared" si="90"/>
        <v>-6.301563757288444E-5</v>
      </c>
      <c r="J28" s="200">
        <v>2062.98</v>
      </c>
      <c r="K28" s="199">
        <f t="shared" si="92"/>
        <v>0.19777773516892283</v>
      </c>
      <c r="L28" s="200">
        <f t="shared" si="5"/>
        <v>0</v>
      </c>
      <c r="M28" s="201">
        <f t="shared" si="6"/>
        <v>0</v>
      </c>
      <c r="N28" s="202">
        <f t="shared" si="7"/>
        <v>0</v>
      </c>
      <c r="O28" s="246">
        <v>2062.31</v>
      </c>
      <c r="P28" s="247">
        <f t="shared" si="93"/>
        <v>0.19771350232005216</v>
      </c>
      <c r="Q28" s="248">
        <f t="shared" si="9"/>
        <v>-0.67000000000007276</v>
      </c>
      <c r="R28" s="249">
        <f t="shared" si="10"/>
        <v>-0.01</v>
      </c>
      <c r="S28" s="247">
        <f t="shared" si="11"/>
        <v>-3.2477290133693627E-4</v>
      </c>
      <c r="T28" s="256">
        <v>2049.39</v>
      </c>
      <c r="U28" s="257">
        <f t="shared" si="94"/>
        <v>0.19647486290600913</v>
      </c>
      <c r="V28" s="258">
        <f t="shared" si="13"/>
        <v>-13.590000000000146</v>
      </c>
      <c r="W28" s="259">
        <f t="shared" si="14"/>
        <v>-0.13</v>
      </c>
      <c r="X28" s="257">
        <f t="shared" si="15"/>
        <v>-6.5875578047291513E-3</v>
      </c>
      <c r="Y28" s="274">
        <v>2032.18</v>
      </c>
      <c r="Z28" s="265">
        <f t="shared" si="95"/>
        <v>0.19482494151934657</v>
      </c>
      <c r="AA28" s="264">
        <f t="shared" si="17"/>
        <v>-30.799999999999955</v>
      </c>
      <c r="AB28" s="266">
        <f t="shared" si="18"/>
        <v>-0.3</v>
      </c>
      <c r="AC28" s="280">
        <f t="shared" si="19"/>
        <v>-1.4929858748024679E-2</v>
      </c>
      <c r="AD28" s="354">
        <v>2032.46</v>
      </c>
      <c r="AE28" s="353">
        <f t="shared" si="96"/>
        <v>0.19485178509797907</v>
      </c>
      <c r="AF28" s="354">
        <f t="shared" si="21"/>
        <v>-30.519999999999982</v>
      </c>
      <c r="AG28" s="359">
        <f t="shared" si="22"/>
        <v>-0.28999999999999998</v>
      </c>
      <c r="AH28" s="370">
        <f t="shared" si="23"/>
        <v>-1.4794132759406288E-2</v>
      </c>
      <c r="AI28" s="344">
        <v>1988.17</v>
      </c>
      <c r="AJ28" s="343">
        <f t="shared" si="97"/>
        <v>0.19060570617785791</v>
      </c>
      <c r="AK28" s="344">
        <f t="shared" si="25"/>
        <v>-74.809999999999945</v>
      </c>
      <c r="AL28" s="349">
        <f t="shared" si="26"/>
        <v>-0.72</v>
      </c>
      <c r="AM28" s="364">
        <f t="shared" si="27"/>
        <v>-3.6263075744796334E-2</v>
      </c>
      <c r="AN28" s="334">
        <v>1976.09</v>
      </c>
      <c r="AO28" s="333">
        <f t="shared" si="98"/>
        <v>0.18944759749971241</v>
      </c>
      <c r="AP28" s="334">
        <f t="shared" si="29"/>
        <v>-86.8900000000001</v>
      </c>
      <c r="AQ28" s="339">
        <f t="shared" si="30"/>
        <v>-0.83</v>
      </c>
      <c r="AR28" s="379">
        <f t="shared" si="31"/>
        <v>-4.2118682682333375E-2</v>
      </c>
      <c r="AS28" s="172">
        <v>1903.79</v>
      </c>
      <c r="AT28" s="173">
        <f t="shared" si="99"/>
        <v>0.1825162020171032</v>
      </c>
      <c r="AU28" s="174">
        <f t="shared" si="33"/>
        <v>-159.19000000000005</v>
      </c>
      <c r="AV28" s="179">
        <f t="shared" si="34"/>
        <v>-1.53</v>
      </c>
      <c r="AW28" s="183">
        <f t="shared" si="35"/>
        <v>-7.7165071886300424E-2</v>
      </c>
      <c r="AX28" s="393">
        <v>2052.6999999999998</v>
      </c>
      <c r="AY28" s="394">
        <f t="shared" si="100"/>
        <v>0.19679219235341489</v>
      </c>
      <c r="AZ28" s="395">
        <f t="shared" si="37"/>
        <v>-10.2800000000002</v>
      </c>
      <c r="BA28" s="396">
        <f t="shared" si="38"/>
        <v>-0.1</v>
      </c>
      <c r="BB28" s="394">
        <f t="shared" si="39"/>
        <v>-4.9830827249901597E-3</v>
      </c>
      <c r="BC28" s="383">
        <v>2018.4</v>
      </c>
      <c r="BD28" s="384">
        <f t="shared" si="101"/>
        <v>0.19350385397093225</v>
      </c>
      <c r="BE28" s="385">
        <f t="shared" si="41"/>
        <v>-44.579999999999927</v>
      </c>
      <c r="BF28" s="386">
        <f t="shared" si="42"/>
        <v>-0.43</v>
      </c>
      <c r="BG28" s="384">
        <f t="shared" si="43"/>
        <v>-2.1609516330744809E-2</v>
      </c>
      <c r="BH28" s="587">
        <v>1964.22</v>
      </c>
      <c r="BI28" s="573">
        <f t="shared" si="102"/>
        <v>0.18830962150554129</v>
      </c>
      <c r="BJ28" s="576">
        <f t="shared" si="45"/>
        <v>-98.759999999999991</v>
      </c>
      <c r="BK28" s="588">
        <f t="shared" si="46"/>
        <v>-0.95</v>
      </c>
      <c r="BL28" s="573">
        <f t="shared" si="47"/>
        <v>-4.7872495128406474E-2</v>
      </c>
      <c r="BM28" s="448">
        <v>1935.42</v>
      </c>
      <c r="BN28" s="449">
        <f t="shared" si="103"/>
        <v>0.18554856770334013</v>
      </c>
      <c r="BO28" s="450">
        <f t="shared" si="49"/>
        <v>-127.55999999999995</v>
      </c>
      <c r="BP28" s="451">
        <f t="shared" si="50"/>
        <v>-1.22</v>
      </c>
      <c r="BQ28" s="449">
        <f t="shared" si="51"/>
        <v>-6.1832882529156821E-2</v>
      </c>
      <c r="BR28" s="525">
        <v>1763.7</v>
      </c>
      <c r="BS28" s="526">
        <f t="shared" si="104"/>
        <v>0.16908578440771563</v>
      </c>
      <c r="BT28" s="527">
        <f t="shared" si="53"/>
        <v>-299.27999999999997</v>
      </c>
      <c r="BU28" s="528">
        <f t="shared" si="54"/>
        <v>-2.87</v>
      </c>
      <c r="BV28" s="529">
        <f t="shared" si="55"/>
        <v>-0.14507169240613091</v>
      </c>
    </row>
    <row r="29" spans="1:74" ht="14.45" customHeight="1" x14ac:dyDescent="0.2">
      <c r="A29" s="7" t="s">
        <v>64</v>
      </c>
      <c r="B29" s="57"/>
      <c r="C29" s="138">
        <v>3197.45</v>
      </c>
      <c r="D29" s="58">
        <v>0.30653928749472714</v>
      </c>
      <c r="E29" s="188">
        <v>3197.45</v>
      </c>
      <c r="F29" s="189">
        <f t="shared" si="91"/>
        <v>0.30653928749472714</v>
      </c>
      <c r="G29" s="190">
        <f t="shared" si="1"/>
        <v>0</v>
      </c>
      <c r="H29" s="191">
        <f t="shared" si="89"/>
        <v>0</v>
      </c>
      <c r="I29" s="213">
        <f t="shared" si="90"/>
        <v>0</v>
      </c>
      <c r="J29" s="200">
        <v>3197.45</v>
      </c>
      <c r="K29" s="199">
        <f t="shared" si="92"/>
        <v>0.30653928749472714</v>
      </c>
      <c r="L29" s="200">
        <f t="shared" si="5"/>
        <v>0</v>
      </c>
      <c r="M29" s="201">
        <f t="shared" si="6"/>
        <v>0</v>
      </c>
      <c r="N29" s="202">
        <f t="shared" si="7"/>
        <v>0</v>
      </c>
      <c r="O29" s="246">
        <v>3196.98</v>
      </c>
      <c r="P29" s="247">
        <f t="shared" si="93"/>
        <v>0.30649422863059406</v>
      </c>
      <c r="Q29" s="248">
        <f t="shared" si="9"/>
        <v>-0.46999999999979991</v>
      </c>
      <c r="R29" s="249">
        <f t="shared" si="10"/>
        <v>0</v>
      </c>
      <c r="S29" s="247">
        <f t="shared" si="11"/>
        <v>-1.4699213435700323E-4</v>
      </c>
      <c r="T29" s="256">
        <v>3190.43</v>
      </c>
      <c r="U29" s="257">
        <f t="shared" si="94"/>
        <v>0.30586628063044063</v>
      </c>
      <c r="V29" s="258">
        <f t="shared" si="13"/>
        <v>-7.0199999999999818</v>
      </c>
      <c r="W29" s="259">
        <f t="shared" si="14"/>
        <v>-7.0000000000000007E-2</v>
      </c>
      <c r="X29" s="257">
        <f t="shared" si="15"/>
        <v>-2.1954995386948921E-3</v>
      </c>
      <c r="Y29" s="274">
        <v>3186.5</v>
      </c>
      <c r="Z29" s="265">
        <f t="shared" si="95"/>
        <v>0.30548951183034861</v>
      </c>
      <c r="AA29" s="264">
        <f t="shared" si="17"/>
        <v>-10.949999999999818</v>
      </c>
      <c r="AB29" s="266">
        <f t="shared" si="18"/>
        <v>-0.1</v>
      </c>
      <c r="AC29" s="280">
        <f t="shared" si="19"/>
        <v>-3.4246039812975398E-3</v>
      </c>
      <c r="AD29" s="354">
        <v>3183.26</v>
      </c>
      <c r="AE29" s="353">
        <f t="shared" si="96"/>
        <v>0.305178893277601</v>
      </c>
      <c r="AF29" s="354">
        <f t="shared" si="21"/>
        <v>-14.1899999999996</v>
      </c>
      <c r="AG29" s="359">
        <f t="shared" si="22"/>
        <v>-0.14000000000000001</v>
      </c>
      <c r="AH29" s="370">
        <f t="shared" si="23"/>
        <v>-4.4379114606951167E-3</v>
      </c>
      <c r="AI29" s="344">
        <v>3168.25</v>
      </c>
      <c r="AJ29" s="343">
        <f t="shared" si="97"/>
        <v>0.303739885723051</v>
      </c>
      <c r="AK29" s="344">
        <f t="shared" si="25"/>
        <v>-29.199999999999818</v>
      </c>
      <c r="AL29" s="349">
        <f t="shared" si="26"/>
        <v>-0.28000000000000003</v>
      </c>
      <c r="AM29" s="364">
        <f t="shared" si="27"/>
        <v>-9.1322772834602009E-3</v>
      </c>
      <c r="AN29" s="334">
        <v>3161.48</v>
      </c>
      <c r="AO29" s="333">
        <f t="shared" si="98"/>
        <v>0.30309084633968636</v>
      </c>
      <c r="AP29" s="334">
        <f t="shared" si="29"/>
        <v>-35.9699999999998</v>
      </c>
      <c r="AQ29" s="339">
        <f t="shared" si="30"/>
        <v>-0.34</v>
      </c>
      <c r="AR29" s="379">
        <f t="shared" si="31"/>
        <v>-1.1249589516646015E-2</v>
      </c>
      <c r="AS29" s="172">
        <v>3121.75</v>
      </c>
      <c r="AT29" s="173">
        <f t="shared" si="99"/>
        <v>0.29928193427158034</v>
      </c>
      <c r="AU29" s="174">
        <f t="shared" si="33"/>
        <v>-75.699999999999818</v>
      </c>
      <c r="AV29" s="179">
        <f t="shared" si="34"/>
        <v>-0.73</v>
      </c>
      <c r="AW29" s="183">
        <f t="shared" si="35"/>
        <v>-2.3675116108148625E-2</v>
      </c>
      <c r="AX29" s="393">
        <v>3189.97</v>
      </c>
      <c r="AY29" s="394">
        <f t="shared" si="100"/>
        <v>0.30582218046554432</v>
      </c>
      <c r="AZ29" s="395">
        <f t="shared" si="37"/>
        <v>-7.4800000000000182</v>
      </c>
      <c r="BA29" s="396">
        <f t="shared" si="38"/>
        <v>-7.0000000000000007E-2</v>
      </c>
      <c r="BB29" s="394">
        <f t="shared" si="39"/>
        <v>-2.3393641808316058E-3</v>
      </c>
      <c r="BC29" s="383">
        <v>3177.11</v>
      </c>
      <c r="BD29" s="384">
        <f t="shared" si="101"/>
        <v>0.30458929324692263</v>
      </c>
      <c r="BE29" s="385">
        <f t="shared" si="41"/>
        <v>-20.339999999999691</v>
      </c>
      <c r="BF29" s="386">
        <f t="shared" si="42"/>
        <v>-0.19</v>
      </c>
      <c r="BG29" s="384">
        <f t="shared" si="43"/>
        <v>-6.3613191762184529E-3</v>
      </c>
      <c r="BH29" s="587">
        <v>3157.47</v>
      </c>
      <c r="BI29" s="573">
        <f t="shared" si="102"/>
        <v>0.30270640794569925</v>
      </c>
      <c r="BJ29" s="576">
        <f t="shared" si="45"/>
        <v>-39.980000000000018</v>
      </c>
      <c r="BK29" s="588">
        <f t="shared" si="46"/>
        <v>-0.38</v>
      </c>
      <c r="BL29" s="573">
        <f t="shared" si="47"/>
        <v>-1.2503713897011687E-2</v>
      </c>
      <c r="BM29" s="448">
        <v>3152.47</v>
      </c>
      <c r="BN29" s="449">
        <f t="shared" si="103"/>
        <v>0.3022270583272616</v>
      </c>
      <c r="BO29" s="450">
        <f t="shared" si="49"/>
        <v>-44.980000000000018</v>
      </c>
      <c r="BP29" s="451">
        <f t="shared" si="50"/>
        <v>-0.43</v>
      </c>
      <c r="BQ29" s="449">
        <f t="shared" si="51"/>
        <v>-1.4067460007193239E-2</v>
      </c>
      <c r="BR29" s="525">
        <v>3077.83</v>
      </c>
      <c r="BS29" s="526">
        <f t="shared" si="104"/>
        <v>0.29507132722322355</v>
      </c>
      <c r="BT29" s="527">
        <f t="shared" si="53"/>
        <v>-119.61999999999989</v>
      </c>
      <c r="BU29" s="528">
        <f t="shared" si="54"/>
        <v>-1.1499999999999999</v>
      </c>
      <c r="BV29" s="529">
        <f t="shared" si="55"/>
        <v>-3.7411061939983392E-2</v>
      </c>
    </row>
    <row r="30" spans="1:74" ht="14.45" customHeight="1" x14ac:dyDescent="0.2">
      <c r="A30" s="4" t="s">
        <v>48</v>
      </c>
      <c r="B30" s="57">
        <v>549.71500000000003</v>
      </c>
      <c r="C30" s="138"/>
      <c r="D30" s="58"/>
      <c r="E30" s="188"/>
      <c r="F30" s="189"/>
      <c r="G30" s="190"/>
      <c r="H30" s="208"/>
      <c r="I30" s="213"/>
      <c r="J30" s="200"/>
      <c r="K30" s="199"/>
      <c r="L30" s="200"/>
      <c r="M30" s="201"/>
      <c r="N30" s="202"/>
      <c r="O30" s="246"/>
      <c r="P30" s="247"/>
      <c r="Q30" s="248"/>
      <c r="R30" s="249"/>
      <c r="S30" s="247"/>
      <c r="T30" s="256"/>
      <c r="U30" s="257"/>
      <c r="V30" s="258"/>
      <c r="W30" s="259"/>
      <c r="X30" s="257"/>
      <c r="Y30" s="274"/>
      <c r="Z30" s="265"/>
      <c r="AA30" s="264"/>
      <c r="AB30" s="266"/>
      <c r="AC30" s="280"/>
      <c r="AD30" s="354"/>
      <c r="AE30" s="353"/>
      <c r="AF30" s="354"/>
      <c r="AG30" s="359"/>
      <c r="AH30" s="370"/>
      <c r="AI30" s="344"/>
      <c r="AJ30" s="343"/>
      <c r="AK30" s="344"/>
      <c r="AL30" s="349"/>
      <c r="AM30" s="364"/>
      <c r="AN30" s="334"/>
      <c r="AO30" s="333"/>
      <c r="AP30" s="334"/>
      <c r="AQ30" s="339"/>
      <c r="AR30" s="379"/>
      <c r="AS30" s="172"/>
      <c r="AT30" s="173"/>
      <c r="AU30" s="174"/>
      <c r="AV30" s="179"/>
      <c r="AW30" s="183"/>
      <c r="AX30" s="393"/>
      <c r="AY30" s="394"/>
      <c r="AZ30" s="395"/>
      <c r="BA30" s="396"/>
      <c r="BB30" s="394"/>
      <c r="BC30" s="383"/>
      <c r="BD30" s="384"/>
      <c r="BE30" s="385"/>
      <c r="BF30" s="386"/>
      <c r="BG30" s="384"/>
      <c r="BH30" s="587"/>
      <c r="BI30" s="573"/>
      <c r="BJ30" s="576"/>
      <c r="BK30" s="588"/>
      <c r="BL30" s="573"/>
      <c r="BM30" s="448"/>
      <c r="BN30" s="449"/>
      <c r="BO30" s="450"/>
      <c r="BP30" s="451"/>
      <c r="BQ30" s="449"/>
      <c r="BR30" s="525"/>
      <c r="BS30" s="526"/>
      <c r="BT30" s="527"/>
      <c r="BU30" s="528"/>
      <c r="BV30" s="529"/>
    </row>
    <row r="31" spans="1:74" ht="14.45" customHeight="1" x14ac:dyDescent="0.2">
      <c r="A31" s="7" t="s">
        <v>61</v>
      </c>
      <c r="B31" s="57"/>
      <c r="C31" s="138">
        <v>20.919</v>
      </c>
      <c r="D31" s="58">
        <v>3.8054264482504568E-2</v>
      </c>
      <c r="E31" s="188">
        <v>20.919</v>
      </c>
      <c r="F31" s="189">
        <f>E31/$B$30</f>
        <v>3.8054264482504568E-2</v>
      </c>
      <c r="G31" s="190">
        <f t="shared" si="1"/>
        <v>0</v>
      </c>
      <c r="H31" s="191">
        <f t="shared" ref="H31:H34" si="105">ROUND((F31-D31)*100,2)</f>
        <v>0</v>
      </c>
      <c r="I31" s="213">
        <f t="shared" ref="I31:I34" si="106">(E31-C31)/C31</f>
        <v>0</v>
      </c>
      <c r="J31" s="200">
        <v>20.919</v>
      </c>
      <c r="K31" s="199">
        <f>J31/$B$30</f>
        <v>3.8054264482504568E-2</v>
      </c>
      <c r="L31" s="200">
        <f t="shared" si="5"/>
        <v>0</v>
      </c>
      <c r="M31" s="201">
        <f t="shared" si="6"/>
        <v>0</v>
      </c>
      <c r="N31" s="202">
        <f t="shared" si="7"/>
        <v>0</v>
      </c>
      <c r="O31" s="246">
        <v>20.919</v>
      </c>
      <c r="P31" s="247">
        <f>O31/$B$30</f>
        <v>3.8054264482504568E-2</v>
      </c>
      <c r="Q31" s="248">
        <f t="shared" si="9"/>
        <v>0</v>
      </c>
      <c r="R31" s="249">
        <f t="shared" si="10"/>
        <v>0</v>
      </c>
      <c r="S31" s="247">
        <f t="shared" si="11"/>
        <v>0</v>
      </c>
      <c r="T31" s="256">
        <v>19.936</v>
      </c>
      <c r="U31" s="257">
        <f>T31/$B$30</f>
        <v>3.6266065142846748E-2</v>
      </c>
      <c r="V31" s="258">
        <f t="shared" si="13"/>
        <v>-0.98300000000000054</v>
      </c>
      <c r="W31" s="259">
        <f t="shared" si="14"/>
        <v>-0.18</v>
      </c>
      <c r="X31" s="257">
        <f t="shared" si="15"/>
        <v>-4.6990773937568744E-2</v>
      </c>
      <c r="Y31" s="274">
        <v>17.422000000000001</v>
      </c>
      <c r="Z31" s="265">
        <f>Y31/$B$30</f>
        <v>3.1692786261972111E-2</v>
      </c>
      <c r="AA31" s="264">
        <f t="shared" si="17"/>
        <v>-3.4969999999999999</v>
      </c>
      <c r="AB31" s="266">
        <f t="shared" si="18"/>
        <v>-0.64</v>
      </c>
      <c r="AC31" s="280">
        <f t="shared" si="19"/>
        <v>-0.16716860270567427</v>
      </c>
      <c r="AD31" s="354">
        <v>16.488</v>
      </c>
      <c r="AE31" s="353">
        <f>AD31/$B$30</f>
        <v>2.999372402062887E-2</v>
      </c>
      <c r="AF31" s="354">
        <f t="shared" si="21"/>
        <v>-4.4310000000000009</v>
      </c>
      <c r="AG31" s="359">
        <f t="shared" si="22"/>
        <v>-0.81</v>
      </c>
      <c r="AH31" s="370">
        <f t="shared" si="23"/>
        <v>-0.21181700846120755</v>
      </c>
      <c r="AI31" s="344">
        <v>15.179</v>
      </c>
      <c r="AJ31" s="343">
        <f>AI31/$B$30</f>
        <v>2.7612490108510773E-2</v>
      </c>
      <c r="AK31" s="344">
        <f t="shared" si="25"/>
        <v>-5.74</v>
      </c>
      <c r="AL31" s="349">
        <f t="shared" si="26"/>
        <v>-1.04</v>
      </c>
      <c r="AM31" s="364">
        <f t="shared" si="27"/>
        <v>-0.27439170132415508</v>
      </c>
      <c r="AN31" s="334">
        <v>14.083</v>
      </c>
      <c r="AO31" s="333">
        <f>AN31/$B$30</f>
        <v>2.5618729705392793E-2</v>
      </c>
      <c r="AP31" s="334">
        <f t="shared" si="29"/>
        <v>-6.8360000000000003</v>
      </c>
      <c r="AQ31" s="339">
        <f t="shared" si="30"/>
        <v>-1.24</v>
      </c>
      <c r="AR31" s="379">
        <f t="shared" si="31"/>
        <v>-0.32678426311009129</v>
      </c>
      <c r="AS31" s="172">
        <v>12.287000000000001</v>
      </c>
      <c r="AT31" s="173">
        <f>AS31/$B$30</f>
        <v>2.2351582183495085E-2</v>
      </c>
      <c r="AU31" s="174">
        <f t="shared" si="33"/>
        <v>-8.6319999999999997</v>
      </c>
      <c r="AV31" s="179">
        <f t="shared" si="34"/>
        <v>-1.57</v>
      </c>
      <c r="AW31" s="183">
        <f t="shared" si="35"/>
        <v>-0.4126392274965342</v>
      </c>
      <c r="AX31" s="393">
        <v>20.042000000000002</v>
      </c>
      <c r="AY31" s="394">
        <f>AX31/$B$30</f>
        <v>3.6458892335119106E-2</v>
      </c>
      <c r="AZ31" s="395">
        <f t="shared" si="37"/>
        <v>-0.87699999999999889</v>
      </c>
      <c r="BA31" s="396">
        <f t="shared" si="38"/>
        <v>-0.16</v>
      </c>
      <c r="BB31" s="394">
        <f t="shared" si="39"/>
        <v>-4.192361011520622E-2</v>
      </c>
      <c r="BC31" s="383">
        <v>15.38</v>
      </c>
      <c r="BD31" s="384">
        <f>BC31/$B$30</f>
        <v>2.7978134124046098E-2</v>
      </c>
      <c r="BE31" s="385">
        <f t="shared" si="41"/>
        <v>-5.5389999999999997</v>
      </c>
      <c r="BF31" s="386">
        <f t="shared" si="42"/>
        <v>-1.01</v>
      </c>
      <c r="BG31" s="384">
        <f t="shared" si="43"/>
        <v>-0.264783211434581</v>
      </c>
      <c r="BH31" s="587">
        <v>14.121</v>
      </c>
      <c r="BI31" s="573">
        <f>BH31/$B$30</f>
        <v>2.5687856434697977E-2</v>
      </c>
      <c r="BJ31" s="576">
        <f t="shared" si="45"/>
        <v>-6.798</v>
      </c>
      <c r="BK31" s="588">
        <f t="shared" si="46"/>
        <v>-1.24</v>
      </c>
      <c r="BL31" s="573">
        <f t="shared" si="47"/>
        <v>-0.32496773268320667</v>
      </c>
      <c r="BM31" s="448">
        <v>14.121</v>
      </c>
      <c r="BN31" s="449">
        <f>BM31/$B$30</f>
        <v>2.5687856434697977E-2</v>
      </c>
      <c r="BO31" s="450">
        <f t="shared" si="49"/>
        <v>-6.798</v>
      </c>
      <c r="BP31" s="451">
        <f t="shared" si="50"/>
        <v>-1.24</v>
      </c>
      <c r="BQ31" s="449">
        <f t="shared" si="51"/>
        <v>-0.32496773268320667</v>
      </c>
      <c r="BR31" s="525">
        <v>11.468999999999999</v>
      </c>
      <c r="BS31" s="526">
        <f>BR31/$B$30</f>
        <v>2.0863538378978197E-2</v>
      </c>
      <c r="BT31" s="527">
        <f t="shared" si="53"/>
        <v>-9.4500000000000011</v>
      </c>
      <c r="BU31" s="528">
        <f t="shared" si="54"/>
        <v>-1.72</v>
      </c>
      <c r="BV31" s="529">
        <f t="shared" si="55"/>
        <v>-0.4517424351068407</v>
      </c>
    </row>
    <row r="32" spans="1:74" ht="14.45" customHeight="1" x14ac:dyDescent="0.2">
      <c r="A32" s="7" t="s">
        <v>62</v>
      </c>
      <c r="B32" s="57"/>
      <c r="C32" s="138">
        <v>92.043999999999997</v>
      </c>
      <c r="D32" s="58">
        <v>0.16743949137280226</v>
      </c>
      <c r="E32" s="188">
        <v>92.043999999999997</v>
      </c>
      <c r="F32" s="189">
        <f t="shared" ref="F32:F34" si="107">E32/$B$30</f>
        <v>0.16743949137280226</v>
      </c>
      <c r="G32" s="190">
        <f t="shared" si="1"/>
        <v>0</v>
      </c>
      <c r="H32" s="191">
        <f t="shared" si="105"/>
        <v>0</v>
      </c>
      <c r="I32" s="213">
        <f t="shared" si="106"/>
        <v>0</v>
      </c>
      <c r="J32" s="200">
        <v>92.043999999999997</v>
      </c>
      <c r="K32" s="199">
        <f t="shared" ref="K32:K34" si="108">J32/$B$30</f>
        <v>0.16743949137280226</v>
      </c>
      <c r="L32" s="200">
        <f t="shared" si="5"/>
        <v>0</v>
      </c>
      <c r="M32" s="201">
        <f t="shared" si="6"/>
        <v>0</v>
      </c>
      <c r="N32" s="202">
        <f t="shared" si="7"/>
        <v>0</v>
      </c>
      <c r="O32" s="246">
        <v>90.888999999999996</v>
      </c>
      <c r="P32" s="247">
        <f t="shared" ref="P32:P34" si="109">O32/$B$30</f>
        <v>0.16533840262681571</v>
      </c>
      <c r="Q32" s="248">
        <f t="shared" si="9"/>
        <v>-1.1550000000000011</v>
      </c>
      <c r="R32" s="249">
        <f t="shared" si="10"/>
        <v>-0.21</v>
      </c>
      <c r="S32" s="247">
        <f t="shared" si="11"/>
        <v>-1.2548346443005532E-2</v>
      </c>
      <c r="T32" s="256">
        <v>88.989000000000004</v>
      </c>
      <c r="U32" s="257">
        <f t="shared" ref="U32:U34" si="110">T32/$B$30</f>
        <v>0.16188206616155645</v>
      </c>
      <c r="V32" s="258">
        <f t="shared" si="13"/>
        <v>-3.0549999999999926</v>
      </c>
      <c r="W32" s="259">
        <f t="shared" si="14"/>
        <v>-0.56000000000000005</v>
      </c>
      <c r="X32" s="257">
        <f t="shared" si="15"/>
        <v>-3.3190647950979889E-2</v>
      </c>
      <c r="Y32" s="274">
        <v>83.150999999999996</v>
      </c>
      <c r="Z32" s="265">
        <f t="shared" ref="Z32:Z34" si="111">Y32/$B$30</f>
        <v>0.15126201759093347</v>
      </c>
      <c r="AA32" s="264">
        <f t="shared" si="17"/>
        <v>-8.8930000000000007</v>
      </c>
      <c r="AB32" s="266">
        <f t="shared" si="18"/>
        <v>-1.62</v>
      </c>
      <c r="AC32" s="280">
        <f t="shared" si="19"/>
        <v>-9.6616835426535153E-2</v>
      </c>
      <c r="AD32" s="354">
        <v>84.641000000000005</v>
      </c>
      <c r="AE32" s="353">
        <f t="shared" ref="AE32:AE34" si="112">AD32/$B$30</f>
        <v>0.15397251302947892</v>
      </c>
      <c r="AF32" s="354">
        <f t="shared" si="21"/>
        <v>-7.4029999999999916</v>
      </c>
      <c r="AG32" s="359">
        <f t="shared" si="22"/>
        <v>-1.35</v>
      </c>
      <c r="AH32" s="370">
        <f t="shared" si="23"/>
        <v>-8.042892529659719E-2</v>
      </c>
      <c r="AI32" s="344">
        <v>73.328999999999994</v>
      </c>
      <c r="AJ32" s="343">
        <f t="shared" ref="AJ32:AJ34" si="113">AI32/$B$30</f>
        <v>0.13339457718999845</v>
      </c>
      <c r="AK32" s="344">
        <f t="shared" si="25"/>
        <v>-18.715000000000003</v>
      </c>
      <c r="AL32" s="349">
        <f t="shared" si="26"/>
        <v>-3.4</v>
      </c>
      <c r="AM32" s="364">
        <f t="shared" si="27"/>
        <v>-0.20332666985354836</v>
      </c>
      <c r="AN32" s="334">
        <v>70.218000000000004</v>
      </c>
      <c r="AO32" s="333">
        <f t="shared" ref="AO32:AO34" si="114">AN32/$B$30</f>
        <v>0.12773528100925025</v>
      </c>
      <c r="AP32" s="334">
        <f t="shared" si="29"/>
        <v>-21.825999999999993</v>
      </c>
      <c r="AQ32" s="339">
        <f t="shared" si="30"/>
        <v>-3.97</v>
      </c>
      <c r="AR32" s="379">
        <f t="shared" si="31"/>
        <v>-0.23712572248055272</v>
      </c>
      <c r="AS32" s="172">
        <v>66.134</v>
      </c>
      <c r="AT32" s="173">
        <f t="shared" ref="AT32:AT34" si="115">AS32/$B$30</f>
        <v>0.12030597673339821</v>
      </c>
      <c r="AU32" s="174">
        <f t="shared" si="33"/>
        <v>-25.909999999999997</v>
      </c>
      <c r="AV32" s="179">
        <f t="shared" si="34"/>
        <v>-4.71</v>
      </c>
      <c r="AW32" s="183">
        <f t="shared" si="35"/>
        <v>-0.28149580635348309</v>
      </c>
      <c r="AX32" s="393">
        <v>86.652000000000001</v>
      </c>
      <c r="AY32" s="394">
        <f t="shared" ref="AY32:AY34" si="116">AX32/$B$30</f>
        <v>0.15763077230928754</v>
      </c>
      <c r="AZ32" s="395">
        <f t="shared" si="37"/>
        <v>-5.3919999999999959</v>
      </c>
      <c r="BA32" s="396">
        <f t="shared" si="38"/>
        <v>-0.98</v>
      </c>
      <c r="BB32" s="394">
        <f t="shared" si="39"/>
        <v>-5.8580678805788496E-2</v>
      </c>
      <c r="BC32" s="383">
        <v>74.436999999999998</v>
      </c>
      <c r="BD32" s="384">
        <f t="shared" ref="BD32:BD34" si="117">BC32/$B$30</f>
        <v>0.13541016708658121</v>
      </c>
      <c r="BE32" s="385">
        <f t="shared" si="41"/>
        <v>-17.606999999999999</v>
      </c>
      <c r="BF32" s="386">
        <f t="shared" si="42"/>
        <v>-3.2</v>
      </c>
      <c r="BG32" s="384">
        <f t="shared" si="43"/>
        <v>-0.19128894876363478</v>
      </c>
      <c r="BH32" s="587">
        <v>68.057000000000002</v>
      </c>
      <c r="BI32" s="573">
        <f t="shared" ref="BI32:BI34" si="118">BH32/$B$30</f>
        <v>0.12380415306113167</v>
      </c>
      <c r="BJ32" s="576">
        <f t="shared" si="45"/>
        <v>-23.986999999999995</v>
      </c>
      <c r="BK32" s="588">
        <f t="shared" si="46"/>
        <v>-4.3600000000000003</v>
      </c>
      <c r="BL32" s="573">
        <f t="shared" si="47"/>
        <v>-0.26060362435356998</v>
      </c>
      <c r="BM32" s="448">
        <v>66.445999999999998</v>
      </c>
      <c r="BN32" s="449">
        <f t="shared" ref="BN32:BN34" si="119">BM32/$B$30</f>
        <v>0.12087354356348289</v>
      </c>
      <c r="BO32" s="450">
        <f t="shared" si="49"/>
        <v>-25.597999999999999</v>
      </c>
      <c r="BP32" s="451">
        <f t="shared" si="50"/>
        <v>-4.66</v>
      </c>
      <c r="BQ32" s="449">
        <f t="shared" si="51"/>
        <v>-0.27810612315848943</v>
      </c>
      <c r="BR32" s="525">
        <v>49.83</v>
      </c>
      <c r="BS32" s="526">
        <f t="shared" ref="BS32:BS34" si="120">BR32/$B$30</f>
        <v>9.0646971612562868E-2</v>
      </c>
      <c r="BT32" s="527">
        <f t="shared" si="53"/>
        <v>-42.213999999999999</v>
      </c>
      <c r="BU32" s="528">
        <f t="shared" si="54"/>
        <v>-7.68</v>
      </c>
      <c r="BV32" s="529">
        <f t="shared" si="55"/>
        <v>-0.4586284820303333</v>
      </c>
    </row>
    <row r="33" spans="1:74" ht="14.45" customHeight="1" x14ac:dyDescent="0.2">
      <c r="A33" s="7" t="s">
        <v>63</v>
      </c>
      <c r="B33" s="57"/>
      <c r="C33" s="138">
        <v>189.845</v>
      </c>
      <c r="D33" s="58">
        <v>0.34535168223534013</v>
      </c>
      <c r="E33" s="188">
        <v>189.74100000000001</v>
      </c>
      <c r="F33" s="189">
        <f t="shared" si="107"/>
        <v>0.34516249329197857</v>
      </c>
      <c r="G33" s="190">
        <f t="shared" si="1"/>
        <v>-0.10399999999998499</v>
      </c>
      <c r="H33" s="191">
        <f t="shared" si="105"/>
        <v>-0.02</v>
      </c>
      <c r="I33" s="213">
        <f t="shared" si="106"/>
        <v>-5.4781532302660058E-4</v>
      </c>
      <c r="J33" s="200">
        <v>189.845</v>
      </c>
      <c r="K33" s="199">
        <f t="shared" si="108"/>
        <v>0.34535168223534013</v>
      </c>
      <c r="L33" s="200">
        <f t="shared" si="5"/>
        <v>0</v>
      </c>
      <c r="M33" s="201">
        <f t="shared" si="6"/>
        <v>0</v>
      </c>
      <c r="N33" s="202">
        <f t="shared" si="7"/>
        <v>0</v>
      </c>
      <c r="O33" s="246">
        <v>189.358</v>
      </c>
      <c r="P33" s="247">
        <f t="shared" si="109"/>
        <v>0.3444657686255605</v>
      </c>
      <c r="Q33" s="248">
        <f t="shared" si="9"/>
        <v>-0.48699999999999477</v>
      </c>
      <c r="R33" s="249">
        <f t="shared" si="10"/>
        <v>-0.09</v>
      </c>
      <c r="S33" s="247">
        <f t="shared" si="11"/>
        <v>-2.5652505991729819E-3</v>
      </c>
      <c r="T33" s="256">
        <v>189.11799999999999</v>
      </c>
      <c r="U33" s="257">
        <f t="shared" si="110"/>
        <v>0.3440291787562646</v>
      </c>
      <c r="V33" s="258">
        <f t="shared" si="13"/>
        <v>-0.72700000000000387</v>
      </c>
      <c r="W33" s="259">
        <f t="shared" si="14"/>
        <v>-0.13</v>
      </c>
      <c r="X33" s="257">
        <f t="shared" si="15"/>
        <v>-3.8294398061576754E-3</v>
      </c>
      <c r="Y33" s="274">
        <v>188.52600000000001</v>
      </c>
      <c r="Z33" s="265">
        <f t="shared" si="111"/>
        <v>0.34295225707866805</v>
      </c>
      <c r="AA33" s="264">
        <f t="shared" si="17"/>
        <v>-1.3189999999999884</v>
      </c>
      <c r="AB33" s="266">
        <f t="shared" si="18"/>
        <v>-0.24</v>
      </c>
      <c r="AC33" s="280">
        <f t="shared" si="19"/>
        <v>-6.9477731833863859E-3</v>
      </c>
      <c r="AD33" s="354">
        <v>187.678</v>
      </c>
      <c r="AE33" s="353">
        <f t="shared" si="112"/>
        <v>0.34140963954048914</v>
      </c>
      <c r="AF33" s="354">
        <f t="shared" si="21"/>
        <v>-2.1670000000000016</v>
      </c>
      <c r="AG33" s="359">
        <f t="shared" si="22"/>
        <v>-0.39</v>
      </c>
      <c r="AH33" s="370">
        <f t="shared" si="23"/>
        <v>-1.1414575048065536E-2</v>
      </c>
      <c r="AI33" s="344">
        <v>184.96100000000001</v>
      </c>
      <c r="AJ33" s="343">
        <f t="shared" si="113"/>
        <v>0.33646707839516843</v>
      </c>
      <c r="AK33" s="344">
        <f t="shared" si="25"/>
        <v>-4.8839999999999861</v>
      </c>
      <c r="AL33" s="349">
        <f t="shared" si="26"/>
        <v>-0.89</v>
      </c>
      <c r="AM33" s="364">
        <f t="shared" si="27"/>
        <v>-2.5726250362137461E-2</v>
      </c>
      <c r="AN33" s="334">
        <v>182.85</v>
      </c>
      <c r="AO33" s="333">
        <f t="shared" si="114"/>
        <v>0.33262690666981981</v>
      </c>
      <c r="AP33" s="334">
        <f t="shared" si="29"/>
        <v>-6.9950000000000045</v>
      </c>
      <c r="AQ33" s="339">
        <f t="shared" si="30"/>
        <v>-1.27</v>
      </c>
      <c r="AR33" s="379">
        <f t="shared" si="31"/>
        <v>-3.6845847928573337E-2</v>
      </c>
      <c r="AS33" s="172">
        <v>175.11799999999999</v>
      </c>
      <c r="AT33" s="173">
        <f t="shared" si="115"/>
        <v>0.31856143638066997</v>
      </c>
      <c r="AU33" s="174">
        <f t="shared" si="33"/>
        <v>-14.727000000000004</v>
      </c>
      <c r="AV33" s="179">
        <f t="shared" si="34"/>
        <v>-2.68</v>
      </c>
      <c r="AW33" s="183">
        <f t="shared" si="35"/>
        <v>-7.7573810213595329E-2</v>
      </c>
      <c r="AX33" s="393">
        <v>189.32</v>
      </c>
      <c r="AY33" s="394">
        <f t="shared" si="116"/>
        <v>0.3443966418962553</v>
      </c>
      <c r="AZ33" s="395">
        <f t="shared" si="37"/>
        <v>-0.52500000000000568</v>
      </c>
      <c r="BA33" s="396">
        <f t="shared" si="38"/>
        <v>-0.1</v>
      </c>
      <c r="BB33" s="394">
        <f t="shared" si="39"/>
        <v>-2.7654138902789417E-3</v>
      </c>
      <c r="BC33" s="383">
        <v>187.51599999999999</v>
      </c>
      <c r="BD33" s="384">
        <f t="shared" si="117"/>
        <v>0.3411149413787144</v>
      </c>
      <c r="BE33" s="385">
        <f t="shared" si="41"/>
        <v>-2.3290000000000077</v>
      </c>
      <c r="BF33" s="386">
        <f t="shared" si="42"/>
        <v>-0.42</v>
      </c>
      <c r="BG33" s="384">
        <f t="shared" si="43"/>
        <v>-1.2267902762780204E-2</v>
      </c>
      <c r="BH33" s="587">
        <v>182.68700000000001</v>
      </c>
      <c r="BI33" s="573">
        <f t="shared" si="118"/>
        <v>0.33233038938358966</v>
      </c>
      <c r="BJ33" s="576">
        <f t="shared" si="45"/>
        <v>-7.157999999999987</v>
      </c>
      <c r="BK33" s="588">
        <f t="shared" si="46"/>
        <v>-1.3</v>
      </c>
      <c r="BL33" s="573">
        <f t="shared" si="47"/>
        <v>-3.7704443098316977E-2</v>
      </c>
      <c r="BM33" s="448">
        <v>180.39599999999999</v>
      </c>
      <c r="BN33" s="449">
        <f t="shared" si="119"/>
        <v>0.32816277525626913</v>
      </c>
      <c r="BO33" s="450">
        <f t="shared" si="49"/>
        <v>-9.4490000000000123</v>
      </c>
      <c r="BP33" s="451">
        <f t="shared" si="50"/>
        <v>-1.72</v>
      </c>
      <c r="BQ33" s="449">
        <f t="shared" si="51"/>
        <v>-4.9772182569991372E-2</v>
      </c>
      <c r="BR33" s="525">
        <v>156.72999999999999</v>
      </c>
      <c r="BS33" s="526">
        <f t="shared" si="120"/>
        <v>0.2851113758947818</v>
      </c>
      <c r="BT33" s="527">
        <f t="shared" si="53"/>
        <v>-33.115000000000009</v>
      </c>
      <c r="BU33" s="528">
        <f t="shared" si="54"/>
        <v>-6.02</v>
      </c>
      <c r="BV33" s="529">
        <f t="shared" si="55"/>
        <v>-0.1744317732887356</v>
      </c>
    </row>
    <row r="34" spans="1:74" ht="14.45" customHeight="1" x14ac:dyDescent="0.2">
      <c r="A34" s="7" t="s">
        <v>64</v>
      </c>
      <c r="B34" s="57"/>
      <c r="C34" s="138">
        <v>269.37599999999998</v>
      </c>
      <c r="D34" s="58">
        <v>0.49002846929772692</v>
      </c>
      <c r="E34" s="188">
        <v>269.37599999999998</v>
      </c>
      <c r="F34" s="189">
        <f t="shared" si="107"/>
        <v>0.49002846929772692</v>
      </c>
      <c r="G34" s="190">
        <f t="shared" si="1"/>
        <v>0</v>
      </c>
      <c r="H34" s="191">
        <f t="shared" si="105"/>
        <v>0</v>
      </c>
      <c r="I34" s="213">
        <f t="shared" si="106"/>
        <v>0</v>
      </c>
      <c r="J34" s="200">
        <v>269.37599999999998</v>
      </c>
      <c r="K34" s="199">
        <f t="shared" si="108"/>
        <v>0.49002846929772692</v>
      </c>
      <c r="L34" s="200">
        <f t="shared" si="5"/>
        <v>0</v>
      </c>
      <c r="M34" s="201">
        <f t="shared" si="6"/>
        <v>0</v>
      </c>
      <c r="N34" s="202">
        <f t="shared" si="7"/>
        <v>0</v>
      </c>
      <c r="O34" s="246">
        <v>269.37599999999998</v>
      </c>
      <c r="P34" s="247">
        <f t="shared" si="109"/>
        <v>0.49002846929772692</v>
      </c>
      <c r="Q34" s="248">
        <f t="shared" si="9"/>
        <v>0</v>
      </c>
      <c r="R34" s="249">
        <f t="shared" si="10"/>
        <v>0</v>
      </c>
      <c r="S34" s="247">
        <f t="shared" si="11"/>
        <v>0</v>
      </c>
      <c r="T34" s="256">
        <v>269.37599999999998</v>
      </c>
      <c r="U34" s="257">
        <f t="shared" si="110"/>
        <v>0.49002846929772692</v>
      </c>
      <c r="V34" s="258">
        <f t="shared" si="13"/>
        <v>0</v>
      </c>
      <c r="W34" s="259">
        <f t="shared" si="14"/>
        <v>0</v>
      </c>
      <c r="X34" s="257">
        <f t="shared" si="15"/>
        <v>0</v>
      </c>
      <c r="Y34" s="274">
        <v>269.37599999999998</v>
      </c>
      <c r="Z34" s="265">
        <f t="shared" si="111"/>
        <v>0.49002846929772692</v>
      </c>
      <c r="AA34" s="264">
        <f t="shared" si="17"/>
        <v>0</v>
      </c>
      <c r="AB34" s="266">
        <f t="shared" si="18"/>
        <v>0</v>
      </c>
      <c r="AC34" s="280">
        <f t="shared" si="19"/>
        <v>0</v>
      </c>
      <c r="AD34" s="354">
        <v>269.27600000000001</v>
      </c>
      <c r="AE34" s="353">
        <f t="shared" si="112"/>
        <v>0.48984655685218703</v>
      </c>
      <c r="AF34" s="354">
        <f t="shared" si="21"/>
        <v>-9.9999999999965894E-2</v>
      </c>
      <c r="AG34" s="359">
        <f t="shared" si="22"/>
        <v>-0.02</v>
      </c>
      <c r="AH34" s="370">
        <f t="shared" si="23"/>
        <v>-3.7122832026596986E-4</v>
      </c>
      <c r="AI34" s="344">
        <v>266.38499999999999</v>
      </c>
      <c r="AJ34" s="343">
        <f t="shared" si="113"/>
        <v>0.48458746805162672</v>
      </c>
      <c r="AK34" s="344">
        <f t="shared" si="25"/>
        <v>-2.9909999999999854</v>
      </c>
      <c r="AL34" s="349">
        <f t="shared" si="26"/>
        <v>-0.54</v>
      </c>
      <c r="AM34" s="364">
        <f t="shared" si="27"/>
        <v>-1.1103439059158893E-2</v>
      </c>
      <c r="AN34" s="334">
        <v>266.637</v>
      </c>
      <c r="AO34" s="333">
        <f t="shared" si="114"/>
        <v>0.48504588741438742</v>
      </c>
      <c r="AP34" s="334">
        <f t="shared" si="29"/>
        <v>-2.7389999999999759</v>
      </c>
      <c r="AQ34" s="339">
        <f t="shared" si="30"/>
        <v>-0.5</v>
      </c>
      <c r="AR34" s="379">
        <f t="shared" si="31"/>
        <v>-1.0167943692088293E-2</v>
      </c>
      <c r="AS34" s="172">
        <v>261.45299999999997</v>
      </c>
      <c r="AT34" s="173">
        <f t="shared" si="115"/>
        <v>0.47561554623759578</v>
      </c>
      <c r="AU34" s="174">
        <f t="shared" si="33"/>
        <v>-7.9230000000000018</v>
      </c>
      <c r="AV34" s="179">
        <f t="shared" si="34"/>
        <v>-1.44</v>
      </c>
      <c r="AW34" s="183">
        <f t="shared" si="35"/>
        <v>-2.941241981468283E-2</v>
      </c>
      <c r="AX34" s="393">
        <v>269.37599999999998</v>
      </c>
      <c r="AY34" s="394">
        <f t="shared" si="116"/>
        <v>0.49002846929772692</v>
      </c>
      <c r="AZ34" s="395">
        <f t="shared" si="37"/>
        <v>0</v>
      </c>
      <c r="BA34" s="396">
        <f t="shared" si="38"/>
        <v>0</v>
      </c>
      <c r="BB34" s="394">
        <f t="shared" si="39"/>
        <v>0</v>
      </c>
      <c r="BC34" s="383">
        <v>268.399</v>
      </c>
      <c r="BD34" s="384">
        <f t="shared" si="117"/>
        <v>0.48825118470480156</v>
      </c>
      <c r="BE34" s="385">
        <f t="shared" si="41"/>
        <v>-0.97699999999997544</v>
      </c>
      <c r="BF34" s="386">
        <f t="shared" si="42"/>
        <v>-0.18</v>
      </c>
      <c r="BG34" s="384">
        <f t="shared" si="43"/>
        <v>-3.6269006889996717E-3</v>
      </c>
      <c r="BH34" s="587">
        <v>266</v>
      </c>
      <c r="BI34" s="573">
        <f t="shared" si="118"/>
        <v>0.48388710513629785</v>
      </c>
      <c r="BJ34" s="576">
        <f t="shared" si="45"/>
        <v>-3.3759999999999764</v>
      </c>
      <c r="BK34" s="588">
        <f t="shared" si="46"/>
        <v>-0.61</v>
      </c>
      <c r="BL34" s="573">
        <f t="shared" si="47"/>
        <v>-1.2532668092183329E-2</v>
      </c>
      <c r="BM34" s="448">
        <v>265.88900000000001</v>
      </c>
      <c r="BN34" s="449">
        <f t="shared" si="119"/>
        <v>0.48368518232174851</v>
      </c>
      <c r="BO34" s="450">
        <f t="shared" si="49"/>
        <v>-3.4869999999999663</v>
      </c>
      <c r="BP34" s="451">
        <f t="shared" si="50"/>
        <v>-0.63</v>
      </c>
      <c r="BQ34" s="449">
        <f t="shared" si="51"/>
        <v>-1.294473152767866E-2</v>
      </c>
      <c r="BR34" s="525">
        <v>261.88799999999998</v>
      </c>
      <c r="BS34" s="526">
        <f t="shared" si="120"/>
        <v>0.4764068653756946</v>
      </c>
      <c r="BT34" s="527">
        <f t="shared" si="53"/>
        <v>-7.4879999999999995</v>
      </c>
      <c r="BU34" s="528">
        <f t="shared" si="54"/>
        <v>-1.36</v>
      </c>
      <c r="BV34" s="529">
        <f t="shared" si="55"/>
        <v>-2.7797576621525304E-2</v>
      </c>
    </row>
    <row r="35" spans="1:74" ht="14.45" customHeight="1" x14ac:dyDescent="0.2">
      <c r="A35" s="8" t="s">
        <v>75</v>
      </c>
      <c r="B35" s="59"/>
      <c r="C35" s="60"/>
      <c r="D35" s="58"/>
      <c r="E35" s="192"/>
      <c r="F35" s="189"/>
      <c r="G35" s="190"/>
      <c r="H35" s="194"/>
      <c r="I35" s="213"/>
      <c r="J35" s="204"/>
      <c r="K35" s="199"/>
      <c r="L35" s="200"/>
      <c r="M35" s="201"/>
      <c r="N35" s="202"/>
      <c r="O35" s="251"/>
      <c r="P35" s="247"/>
      <c r="Q35" s="248"/>
      <c r="R35" s="249"/>
      <c r="S35" s="247"/>
      <c r="T35" s="261"/>
      <c r="U35" s="257"/>
      <c r="V35" s="258"/>
      <c r="W35" s="259"/>
      <c r="X35" s="257"/>
      <c r="Y35" s="276"/>
      <c r="Z35" s="265"/>
      <c r="AA35" s="264"/>
      <c r="AB35" s="266"/>
      <c r="AC35" s="280"/>
      <c r="AD35" s="357"/>
      <c r="AE35" s="353"/>
      <c r="AF35" s="354"/>
      <c r="AG35" s="359"/>
      <c r="AH35" s="370"/>
      <c r="AI35" s="347"/>
      <c r="AJ35" s="343"/>
      <c r="AK35" s="344"/>
      <c r="AL35" s="349"/>
      <c r="AM35" s="364"/>
      <c r="AN35" s="337"/>
      <c r="AO35" s="333"/>
      <c r="AP35" s="334"/>
      <c r="AQ35" s="339"/>
      <c r="AR35" s="379"/>
      <c r="AS35" s="176"/>
      <c r="AT35" s="173"/>
      <c r="AU35" s="174"/>
      <c r="AV35" s="179"/>
      <c r="AW35" s="183"/>
      <c r="AX35" s="398"/>
      <c r="AY35" s="394"/>
      <c r="AZ35" s="395"/>
      <c r="BA35" s="396"/>
      <c r="BB35" s="394"/>
      <c r="BC35" s="388"/>
      <c r="BD35" s="384"/>
      <c r="BE35" s="385"/>
      <c r="BF35" s="386"/>
      <c r="BG35" s="384"/>
      <c r="BH35" s="589"/>
      <c r="BI35" s="573"/>
      <c r="BJ35" s="576"/>
      <c r="BK35" s="588"/>
      <c r="BL35" s="573"/>
      <c r="BM35" s="453"/>
      <c r="BN35" s="449"/>
      <c r="BO35" s="450"/>
      <c r="BP35" s="451"/>
      <c r="BQ35" s="449"/>
      <c r="BR35" s="530"/>
      <c r="BS35" s="526"/>
      <c r="BT35" s="527"/>
      <c r="BU35" s="528"/>
      <c r="BV35" s="529"/>
    </row>
    <row r="36" spans="1:74" ht="14.45" customHeight="1" x14ac:dyDescent="0.2">
      <c r="A36" s="4" t="s">
        <v>76</v>
      </c>
      <c r="B36" s="57">
        <v>3993.93</v>
      </c>
      <c r="C36" s="138"/>
      <c r="D36" s="58"/>
      <c r="E36" s="188"/>
      <c r="F36" s="189"/>
      <c r="G36" s="190"/>
      <c r="H36" s="208"/>
      <c r="I36" s="213"/>
      <c r="J36" s="200"/>
      <c r="K36" s="199"/>
      <c r="L36" s="200"/>
      <c r="M36" s="201"/>
      <c r="N36" s="202"/>
      <c r="O36" s="246"/>
      <c r="P36" s="247"/>
      <c r="Q36" s="248"/>
      <c r="R36" s="249"/>
      <c r="S36" s="247"/>
      <c r="T36" s="256"/>
      <c r="U36" s="257"/>
      <c r="V36" s="258"/>
      <c r="W36" s="259"/>
      <c r="X36" s="257"/>
      <c r="Y36" s="274"/>
      <c r="Z36" s="265"/>
      <c r="AA36" s="264"/>
      <c r="AB36" s="266"/>
      <c r="AC36" s="280"/>
      <c r="AD36" s="354"/>
      <c r="AE36" s="353"/>
      <c r="AF36" s="354"/>
      <c r="AG36" s="359"/>
      <c r="AH36" s="370"/>
      <c r="AI36" s="344"/>
      <c r="AJ36" s="343"/>
      <c r="AK36" s="344"/>
      <c r="AL36" s="349"/>
      <c r="AM36" s="364"/>
      <c r="AN36" s="334"/>
      <c r="AO36" s="333"/>
      <c r="AP36" s="334"/>
      <c r="AQ36" s="339"/>
      <c r="AR36" s="379"/>
      <c r="AS36" s="172"/>
      <c r="AT36" s="173"/>
      <c r="AU36" s="174"/>
      <c r="AV36" s="179"/>
      <c r="AW36" s="183"/>
      <c r="AX36" s="393"/>
      <c r="AY36" s="394"/>
      <c r="AZ36" s="395"/>
      <c r="BA36" s="396"/>
      <c r="BB36" s="394"/>
      <c r="BC36" s="383"/>
      <c r="BD36" s="384"/>
      <c r="BE36" s="385"/>
      <c r="BF36" s="386"/>
      <c r="BG36" s="384"/>
      <c r="BH36" s="587"/>
      <c r="BI36" s="573"/>
      <c r="BJ36" s="576"/>
      <c r="BK36" s="588"/>
      <c r="BL36" s="573"/>
      <c r="BM36" s="448"/>
      <c r="BN36" s="449"/>
      <c r="BO36" s="450"/>
      <c r="BP36" s="451"/>
      <c r="BQ36" s="449"/>
      <c r="BR36" s="525"/>
      <c r="BS36" s="526"/>
      <c r="BT36" s="527"/>
      <c r="BU36" s="528"/>
      <c r="BV36" s="529"/>
    </row>
    <row r="37" spans="1:74" ht="14.45" customHeight="1" x14ac:dyDescent="0.2">
      <c r="A37" s="4" t="s">
        <v>44</v>
      </c>
      <c r="B37" s="57">
        <v>302.55700000000002</v>
      </c>
      <c r="C37" s="138"/>
      <c r="D37" s="58"/>
      <c r="E37" s="188"/>
      <c r="F37" s="189"/>
      <c r="G37" s="190"/>
      <c r="H37" s="208"/>
      <c r="I37" s="213"/>
      <c r="J37" s="200"/>
      <c r="K37" s="199"/>
      <c r="L37" s="200"/>
      <c r="M37" s="201"/>
      <c r="N37" s="202"/>
      <c r="O37" s="246"/>
      <c r="P37" s="247"/>
      <c r="Q37" s="248"/>
      <c r="R37" s="249"/>
      <c r="S37" s="247"/>
      <c r="T37" s="256"/>
      <c r="U37" s="257"/>
      <c r="V37" s="258"/>
      <c r="W37" s="259"/>
      <c r="X37" s="257"/>
      <c r="Y37" s="274"/>
      <c r="Z37" s="265"/>
      <c r="AA37" s="264"/>
      <c r="AB37" s="266"/>
      <c r="AC37" s="280"/>
      <c r="AD37" s="354"/>
      <c r="AE37" s="353"/>
      <c r="AF37" s="354"/>
      <c r="AG37" s="359"/>
      <c r="AH37" s="370"/>
      <c r="AI37" s="344"/>
      <c r="AJ37" s="343"/>
      <c r="AK37" s="344"/>
      <c r="AL37" s="349"/>
      <c r="AM37" s="364"/>
      <c r="AN37" s="334"/>
      <c r="AO37" s="333"/>
      <c r="AP37" s="334"/>
      <c r="AQ37" s="339"/>
      <c r="AR37" s="379"/>
      <c r="AS37" s="172"/>
      <c r="AT37" s="173"/>
      <c r="AU37" s="174"/>
      <c r="AV37" s="179"/>
      <c r="AW37" s="183"/>
      <c r="AX37" s="393"/>
      <c r="AY37" s="394"/>
      <c r="AZ37" s="395"/>
      <c r="BA37" s="396"/>
      <c r="BB37" s="394"/>
      <c r="BC37" s="383"/>
      <c r="BD37" s="384"/>
      <c r="BE37" s="385"/>
      <c r="BF37" s="386"/>
      <c r="BG37" s="384"/>
      <c r="BH37" s="587"/>
      <c r="BI37" s="573"/>
      <c r="BJ37" s="576"/>
      <c r="BK37" s="588"/>
      <c r="BL37" s="573"/>
      <c r="BM37" s="448"/>
      <c r="BN37" s="449"/>
      <c r="BO37" s="450"/>
      <c r="BP37" s="451"/>
      <c r="BQ37" s="449"/>
      <c r="BR37" s="525"/>
      <c r="BS37" s="526"/>
      <c r="BT37" s="527"/>
      <c r="BU37" s="528"/>
      <c r="BV37" s="529"/>
    </row>
    <row r="38" spans="1:74" ht="14.45" customHeight="1" x14ac:dyDescent="0.2">
      <c r="A38" s="7" t="s">
        <v>61</v>
      </c>
      <c r="B38" s="57"/>
      <c r="C38" s="138">
        <v>9.2430000000000003</v>
      </c>
      <c r="D38" s="58">
        <v>3.0549615444362549E-2</v>
      </c>
      <c r="E38" s="188">
        <v>9.2430000000000003</v>
      </c>
      <c r="F38" s="189">
        <f>E38/$B$37</f>
        <v>3.0549615444362549E-2</v>
      </c>
      <c r="G38" s="190">
        <f t="shared" si="1"/>
        <v>0</v>
      </c>
      <c r="H38" s="191">
        <f t="shared" ref="H38:H41" si="121">ROUND((F38-D38)*100,2)</f>
        <v>0</v>
      </c>
      <c r="I38" s="213">
        <f t="shared" ref="I38:I41" si="122">(E38-C38)/C38</f>
        <v>0</v>
      </c>
      <c r="J38" s="200">
        <v>9.2430000000000003</v>
      </c>
      <c r="K38" s="199">
        <f>J38/$B$37</f>
        <v>3.0549615444362549E-2</v>
      </c>
      <c r="L38" s="200">
        <f t="shared" si="5"/>
        <v>0</v>
      </c>
      <c r="M38" s="201">
        <f t="shared" si="6"/>
        <v>0</v>
      </c>
      <c r="N38" s="202">
        <f t="shared" si="7"/>
        <v>0</v>
      </c>
      <c r="O38" s="246">
        <v>9.1769999999999996</v>
      </c>
      <c r="P38" s="247">
        <f>O38/$B$37</f>
        <v>3.0331474730381381E-2</v>
      </c>
      <c r="Q38" s="248">
        <f t="shared" si="9"/>
        <v>-6.6000000000000725E-2</v>
      </c>
      <c r="R38" s="249">
        <f t="shared" si="10"/>
        <v>-0.02</v>
      </c>
      <c r="S38" s="247">
        <f t="shared" si="11"/>
        <v>-7.1405387861084848E-3</v>
      </c>
      <c r="T38" s="256">
        <v>8.5310000000000006</v>
      </c>
      <c r="U38" s="257">
        <f>T38/$B$37</f>
        <v>2.8196339863232382E-2</v>
      </c>
      <c r="V38" s="258">
        <f t="shared" si="13"/>
        <v>-0.71199999999999974</v>
      </c>
      <c r="W38" s="259">
        <f t="shared" si="14"/>
        <v>-0.24</v>
      </c>
      <c r="X38" s="257">
        <f t="shared" si="15"/>
        <v>-7.7031266904684592E-2</v>
      </c>
      <c r="Y38" s="274">
        <v>7.2770000000000001</v>
      </c>
      <c r="Z38" s="265">
        <f>Y38/$B$37</f>
        <v>2.4051666297590205E-2</v>
      </c>
      <c r="AA38" s="264">
        <f t="shared" si="17"/>
        <v>-1.9660000000000002</v>
      </c>
      <c r="AB38" s="266">
        <f t="shared" si="18"/>
        <v>-0.65</v>
      </c>
      <c r="AC38" s="280">
        <f t="shared" si="19"/>
        <v>-0.21270150384074435</v>
      </c>
      <c r="AD38" s="354">
        <v>7.2770000000000001</v>
      </c>
      <c r="AE38" s="353">
        <f>AD38/$B$37</f>
        <v>2.4051666297590205E-2</v>
      </c>
      <c r="AF38" s="354">
        <f t="shared" si="21"/>
        <v>-1.9660000000000002</v>
      </c>
      <c r="AG38" s="359">
        <f t="shared" si="22"/>
        <v>-0.65</v>
      </c>
      <c r="AH38" s="370">
        <f t="shared" si="23"/>
        <v>-0.21270150384074435</v>
      </c>
      <c r="AI38" s="344">
        <v>5.8890000000000002</v>
      </c>
      <c r="AJ38" s="343">
        <f>AI38/$B$37</f>
        <v>1.9464100979319599E-2</v>
      </c>
      <c r="AK38" s="344">
        <f t="shared" si="25"/>
        <v>-3.3540000000000001</v>
      </c>
      <c r="AL38" s="349">
        <f t="shared" si="26"/>
        <v>-1.1100000000000001</v>
      </c>
      <c r="AM38" s="364">
        <f t="shared" si="27"/>
        <v>-0.3628691983122363</v>
      </c>
      <c r="AN38" s="334">
        <v>5.2169999999999996</v>
      </c>
      <c r="AO38" s="333">
        <f>AN38/$B$37</f>
        <v>1.724303189151135E-2</v>
      </c>
      <c r="AP38" s="334">
        <f t="shared" si="29"/>
        <v>-4.0260000000000007</v>
      </c>
      <c r="AQ38" s="339">
        <f t="shared" si="30"/>
        <v>-1.33</v>
      </c>
      <c r="AR38" s="379">
        <f t="shared" si="31"/>
        <v>-0.43557286595261285</v>
      </c>
      <c r="AS38" s="172">
        <v>3.9950000000000001</v>
      </c>
      <c r="AT38" s="173">
        <f>AS38/$B$37</f>
        <v>1.320412352052671E-2</v>
      </c>
      <c r="AU38" s="174">
        <f t="shared" si="33"/>
        <v>-5.2480000000000002</v>
      </c>
      <c r="AV38" s="179">
        <f t="shared" si="34"/>
        <v>-1.73</v>
      </c>
      <c r="AW38" s="183">
        <f t="shared" si="35"/>
        <v>-0.56778102347722603</v>
      </c>
      <c r="AX38" s="393">
        <v>8.5990000000000002</v>
      </c>
      <c r="AY38" s="394">
        <f>AX38/$B$37</f>
        <v>2.8421090901879643E-2</v>
      </c>
      <c r="AZ38" s="395">
        <f t="shared" si="37"/>
        <v>-0.64400000000000013</v>
      </c>
      <c r="BA38" s="396">
        <f t="shared" si="38"/>
        <v>-0.21</v>
      </c>
      <c r="BB38" s="394">
        <f t="shared" si="39"/>
        <v>-6.9674348155360818E-2</v>
      </c>
      <c r="BC38" s="383">
        <v>6.5430000000000001</v>
      </c>
      <c r="BD38" s="384">
        <f>BC38/$B$37</f>
        <v>2.1625677145132981E-2</v>
      </c>
      <c r="BE38" s="385">
        <f t="shared" si="41"/>
        <v>-2.7</v>
      </c>
      <c r="BF38" s="386">
        <f t="shared" si="42"/>
        <v>-0.89</v>
      </c>
      <c r="BG38" s="384">
        <f t="shared" si="43"/>
        <v>-0.29211295034079843</v>
      </c>
      <c r="BH38" s="587">
        <v>5.3140000000000001</v>
      </c>
      <c r="BI38" s="573">
        <f>BH38/$B$37</f>
        <v>1.7563632637817007E-2</v>
      </c>
      <c r="BJ38" s="576">
        <f t="shared" si="45"/>
        <v>-3.9290000000000003</v>
      </c>
      <c r="BK38" s="588">
        <f t="shared" si="46"/>
        <v>-1.3</v>
      </c>
      <c r="BL38" s="573">
        <f t="shared" si="47"/>
        <v>-0.42507843773666559</v>
      </c>
      <c r="BM38" s="448">
        <v>5.3140000000000001</v>
      </c>
      <c r="BN38" s="449">
        <f>BM38/$B$37</f>
        <v>1.7563632637817007E-2</v>
      </c>
      <c r="BO38" s="450">
        <f t="shared" si="49"/>
        <v>-3.9290000000000003</v>
      </c>
      <c r="BP38" s="451">
        <f t="shared" si="50"/>
        <v>-1.3</v>
      </c>
      <c r="BQ38" s="449">
        <f t="shared" si="51"/>
        <v>-0.42507843773666559</v>
      </c>
      <c r="BR38" s="525">
        <v>3.786</v>
      </c>
      <c r="BS38" s="526">
        <f>BR38/$B$37</f>
        <v>1.2513344592919681E-2</v>
      </c>
      <c r="BT38" s="527">
        <f t="shared" si="53"/>
        <v>-5.4570000000000007</v>
      </c>
      <c r="BU38" s="528">
        <f t="shared" si="54"/>
        <v>-1.8</v>
      </c>
      <c r="BV38" s="529">
        <f t="shared" si="55"/>
        <v>-0.59039272963323597</v>
      </c>
    </row>
    <row r="39" spans="1:74" ht="14.45" customHeight="1" x14ac:dyDescent="0.2">
      <c r="A39" s="7" t="s">
        <v>62</v>
      </c>
      <c r="B39" s="57"/>
      <c r="C39" s="138">
        <v>49.35</v>
      </c>
      <c r="D39" s="58">
        <v>0.16310976113591819</v>
      </c>
      <c r="E39" s="188">
        <v>49.35</v>
      </c>
      <c r="F39" s="189">
        <f t="shared" ref="F39:F41" si="123">E39/$B$37</f>
        <v>0.16310976113591819</v>
      </c>
      <c r="G39" s="190">
        <f t="shared" si="1"/>
        <v>0</v>
      </c>
      <c r="H39" s="191">
        <f t="shared" si="121"/>
        <v>0</v>
      </c>
      <c r="I39" s="213">
        <f t="shared" si="122"/>
        <v>0</v>
      </c>
      <c r="J39" s="200">
        <v>49.35</v>
      </c>
      <c r="K39" s="199">
        <f t="shared" ref="K39:K41" si="124">J39/$B$37</f>
        <v>0.16310976113591819</v>
      </c>
      <c r="L39" s="200">
        <f t="shared" si="5"/>
        <v>0</v>
      </c>
      <c r="M39" s="201">
        <f t="shared" si="6"/>
        <v>0</v>
      </c>
      <c r="N39" s="202">
        <f t="shared" si="7"/>
        <v>0</v>
      </c>
      <c r="O39" s="246">
        <v>47.954000000000001</v>
      </c>
      <c r="P39" s="247">
        <f t="shared" ref="P39:P41" si="125">O39/$B$37</f>
        <v>0.15849575451898321</v>
      </c>
      <c r="Q39" s="248">
        <f t="shared" si="9"/>
        <v>-1.3960000000000008</v>
      </c>
      <c r="R39" s="249">
        <f t="shared" si="10"/>
        <v>-0.46</v>
      </c>
      <c r="S39" s="247">
        <f t="shared" si="11"/>
        <v>-2.8287740628166174E-2</v>
      </c>
      <c r="T39" s="256">
        <v>46.213999999999999</v>
      </c>
      <c r="U39" s="257">
        <f t="shared" ref="U39:U41" si="126">T39/$B$37</f>
        <v>0.1527447720594797</v>
      </c>
      <c r="V39" s="258">
        <f t="shared" si="13"/>
        <v>-3.1360000000000028</v>
      </c>
      <c r="W39" s="259">
        <f t="shared" si="14"/>
        <v>-1.04</v>
      </c>
      <c r="X39" s="257">
        <f t="shared" si="15"/>
        <v>-6.35460992907802E-2</v>
      </c>
      <c r="Y39" s="274">
        <v>42.673999999999999</v>
      </c>
      <c r="Z39" s="265">
        <f t="shared" ref="Z39:Z41" si="127">Y39/$B$37</f>
        <v>0.14104449740048983</v>
      </c>
      <c r="AA39" s="264">
        <f t="shared" si="17"/>
        <v>-6.6760000000000019</v>
      </c>
      <c r="AB39" s="266">
        <f t="shared" si="18"/>
        <v>-2.21</v>
      </c>
      <c r="AC39" s="280">
        <f t="shared" si="19"/>
        <v>-0.13527862208713276</v>
      </c>
      <c r="AD39" s="354">
        <v>42.76</v>
      </c>
      <c r="AE39" s="353">
        <f t="shared" ref="AE39:AE41" si="128">AD39/$B$37</f>
        <v>0.14132874136113194</v>
      </c>
      <c r="AF39" s="354">
        <f t="shared" si="21"/>
        <v>-6.5900000000000034</v>
      </c>
      <c r="AG39" s="359">
        <f t="shared" si="22"/>
        <v>-2.1800000000000002</v>
      </c>
      <c r="AH39" s="370">
        <f t="shared" si="23"/>
        <v>-0.13353596757852085</v>
      </c>
      <c r="AI39" s="344">
        <v>33.954999999999998</v>
      </c>
      <c r="AJ39" s="343">
        <f t="shared" ref="AJ39:AJ41" si="129">AI39/$B$37</f>
        <v>0.11222678701864441</v>
      </c>
      <c r="AK39" s="344">
        <f t="shared" si="25"/>
        <v>-15.395000000000003</v>
      </c>
      <c r="AL39" s="349">
        <f t="shared" si="26"/>
        <v>-5.09</v>
      </c>
      <c r="AM39" s="364">
        <f t="shared" si="27"/>
        <v>-0.31195542046605884</v>
      </c>
      <c r="AN39" s="334">
        <v>26.067</v>
      </c>
      <c r="AO39" s="333">
        <f t="shared" ref="AO39:AO41" si="130">AN39/$B$37</f>
        <v>8.6155666535561892E-2</v>
      </c>
      <c r="AP39" s="334">
        <f t="shared" si="29"/>
        <v>-23.283000000000001</v>
      </c>
      <c r="AQ39" s="339">
        <f t="shared" si="30"/>
        <v>-7.7</v>
      </c>
      <c r="AR39" s="379">
        <f t="shared" si="31"/>
        <v>-0.47179331306990885</v>
      </c>
      <c r="AS39" s="172">
        <v>22.196000000000002</v>
      </c>
      <c r="AT39" s="173">
        <f t="shared" ref="AT39:AT41" si="131">AS39/$B$37</f>
        <v>7.3361383144333131E-2</v>
      </c>
      <c r="AU39" s="174">
        <f t="shared" si="33"/>
        <v>-27.154</v>
      </c>
      <c r="AV39" s="179">
        <f t="shared" si="34"/>
        <v>-8.9700000000000006</v>
      </c>
      <c r="AW39" s="183">
        <f t="shared" si="35"/>
        <v>-0.5502330293819655</v>
      </c>
      <c r="AX39" s="393">
        <v>49.936999999999998</v>
      </c>
      <c r="AY39" s="394">
        <f t="shared" ref="AY39:AY41" si="132">AX39/$B$37</f>
        <v>0.16504989142541734</v>
      </c>
      <c r="AZ39" s="395">
        <f t="shared" si="37"/>
        <v>0.58699999999999619</v>
      </c>
      <c r="BA39" s="396">
        <f t="shared" si="38"/>
        <v>0.19</v>
      </c>
      <c r="BB39" s="394">
        <f t="shared" si="39"/>
        <v>1.1894630192502455E-2</v>
      </c>
      <c r="BC39" s="383">
        <v>41.098999999999997</v>
      </c>
      <c r="BD39" s="384">
        <f t="shared" ref="BD39:BD41" si="133">BC39/$B$37</f>
        <v>0.13583886672593923</v>
      </c>
      <c r="BE39" s="385">
        <f t="shared" si="41"/>
        <v>-8.2510000000000048</v>
      </c>
      <c r="BF39" s="386">
        <f t="shared" si="42"/>
        <v>-2.73</v>
      </c>
      <c r="BG39" s="384">
        <f t="shared" si="43"/>
        <v>-0.16719351570415408</v>
      </c>
      <c r="BH39" s="587">
        <v>33.948</v>
      </c>
      <c r="BI39" s="573">
        <f t="shared" ref="BI39:BI41" si="134">BH39/$B$37</f>
        <v>0.11220365088231309</v>
      </c>
      <c r="BJ39" s="576">
        <f t="shared" si="45"/>
        <v>-15.402000000000001</v>
      </c>
      <c r="BK39" s="588">
        <f t="shared" si="46"/>
        <v>-5.09</v>
      </c>
      <c r="BL39" s="573">
        <f t="shared" si="47"/>
        <v>-0.31209726443768998</v>
      </c>
      <c r="BM39" s="448">
        <v>30.652000000000001</v>
      </c>
      <c r="BN39" s="449">
        <f t="shared" ref="BN39:BN41" si="135">BM39/$B$37</f>
        <v>0.10130983583258692</v>
      </c>
      <c r="BO39" s="450">
        <f t="shared" si="49"/>
        <v>-18.698</v>
      </c>
      <c r="BP39" s="451">
        <f t="shared" si="50"/>
        <v>-6.18</v>
      </c>
      <c r="BQ39" s="449">
        <f t="shared" si="51"/>
        <v>-0.37888551165146911</v>
      </c>
      <c r="BR39" s="525">
        <v>23.782</v>
      </c>
      <c r="BS39" s="526">
        <f t="shared" ref="BS39:BS41" si="136">BR39/$B$37</f>
        <v>7.8603370604547237E-2</v>
      </c>
      <c r="BT39" s="527">
        <f t="shared" si="53"/>
        <v>-25.568000000000001</v>
      </c>
      <c r="BU39" s="528">
        <f t="shared" si="54"/>
        <v>-8.4499999999999993</v>
      </c>
      <c r="BV39" s="529">
        <f t="shared" si="55"/>
        <v>-0.51809523809523805</v>
      </c>
    </row>
    <row r="40" spans="1:74" ht="14.45" customHeight="1" x14ac:dyDescent="0.2">
      <c r="A40" s="7" t="s">
        <v>63</v>
      </c>
      <c r="B40" s="57"/>
      <c r="C40" s="138">
        <v>133.762</v>
      </c>
      <c r="D40" s="58">
        <v>0.44210512399316493</v>
      </c>
      <c r="E40" s="188">
        <v>133.762</v>
      </c>
      <c r="F40" s="189">
        <f t="shared" si="123"/>
        <v>0.44210512399316493</v>
      </c>
      <c r="G40" s="190">
        <f t="shared" si="1"/>
        <v>0</v>
      </c>
      <c r="H40" s="191">
        <f t="shared" si="121"/>
        <v>0</v>
      </c>
      <c r="I40" s="213">
        <f t="shared" si="122"/>
        <v>0</v>
      </c>
      <c r="J40" s="200">
        <v>133.762</v>
      </c>
      <c r="K40" s="199">
        <f t="shared" si="124"/>
        <v>0.44210512399316493</v>
      </c>
      <c r="L40" s="200">
        <f t="shared" si="5"/>
        <v>0</v>
      </c>
      <c r="M40" s="201">
        <f t="shared" si="6"/>
        <v>0</v>
      </c>
      <c r="N40" s="202">
        <f t="shared" si="7"/>
        <v>0</v>
      </c>
      <c r="O40" s="246">
        <v>133.44499999999999</v>
      </c>
      <c r="P40" s="247">
        <f t="shared" si="125"/>
        <v>0.44105738753358864</v>
      </c>
      <c r="Q40" s="248">
        <f t="shared" si="9"/>
        <v>-0.31700000000000728</v>
      </c>
      <c r="R40" s="249">
        <f t="shared" si="10"/>
        <v>-0.1</v>
      </c>
      <c r="S40" s="247">
        <f t="shared" si="11"/>
        <v>-2.3698808331215687E-3</v>
      </c>
      <c r="T40" s="256">
        <v>132.53100000000001</v>
      </c>
      <c r="U40" s="257">
        <f t="shared" si="126"/>
        <v>0.43803646916118283</v>
      </c>
      <c r="V40" s="258">
        <f t="shared" si="13"/>
        <v>-1.2309999999999945</v>
      </c>
      <c r="W40" s="259">
        <f t="shared" si="14"/>
        <v>-0.41</v>
      </c>
      <c r="X40" s="257">
        <f t="shared" si="15"/>
        <v>-9.2029126358756184E-3</v>
      </c>
      <c r="Y40" s="274">
        <v>132.37200000000001</v>
      </c>
      <c r="Z40" s="265">
        <f t="shared" si="127"/>
        <v>0.43751094835022825</v>
      </c>
      <c r="AA40" s="264">
        <f t="shared" si="17"/>
        <v>-1.3899999999999864</v>
      </c>
      <c r="AB40" s="266">
        <f t="shared" si="18"/>
        <v>-0.46</v>
      </c>
      <c r="AC40" s="280">
        <f t="shared" si="19"/>
        <v>-1.0391591034822942E-2</v>
      </c>
      <c r="AD40" s="354">
        <v>132.499</v>
      </c>
      <c r="AE40" s="353">
        <f t="shared" si="128"/>
        <v>0.43793070396652528</v>
      </c>
      <c r="AF40" s="354">
        <f t="shared" si="21"/>
        <v>-1.2630000000000052</v>
      </c>
      <c r="AG40" s="359">
        <f t="shared" si="22"/>
        <v>-0.42</v>
      </c>
      <c r="AH40" s="370">
        <f t="shared" si="23"/>
        <v>-9.4421435086198269E-3</v>
      </c>
      <c r="AI40" s="344">
        <v>128.88</v>
      </c>
      <c r="AJ40" s="343">
        <f t="shared" si="129"/>
        <v>0.42596932148322458</v>
      </c>
      <c r="AK40" s="344">
        <f t="shared" si="25"/>
        <v>-4.882000000000005</v>
      </c>
      <c r="AL40" s="349">
        <f t="shared" si="26"/>
        <v>-1.61</v>
      </c>
      <c r="AM40" s="364">
        <f t="shared" si="27"/>
        <v>-3.6497660023026006E-2</v>
      </c>
      <c r="AN40" s="334">
        <v>119.53100000000001</v>
      </c>
      <c r="AO40" s="333">
        <f t="shared" si="130"/>
        <v>0.39506935883155903</v>
      </c>
      <c r="AP40" s="334">
        <f t="shared" si="29"/>
        <v>-14.230999999999995</v>
      </c>
      <c r="AQ40" s="339">
        <f t="shared" si="30"/>
        <v>-4.7</v>
      </c>
      <c r="AR40" s="379">
        <f t="shared" si="31"/>
        <v>-0.10639045468817747</v>
      </c>
      <c r="AS40" s="172">
        <v>110.139</v>
      </c>
      <c r="AT40" s="173">
        <f t="shared" si="131"/>
        <v>0.36402727419957226</v>
      </c>
      <c r="AU40" s="174">
        <f t="shared" si="33"/>
        <v>-23.623000000000005</v>
      </c>
      <c r="AV40" s="179">
        <f t="shared" si="34"/>
        <v>-7.81</v>
      </c>
      <c r="AW40" s="183">
        <f t="shared" si="35"/>
        <v>-0.17660471583857901</v>
      </c>
      <c r="AX40" s="393">
        <v>133.083</v>
      </c>
      <c r="AY40" s="394">
        <f t="shared" si="132"/>
        <v>0.43986091876902533</v>
      </c>
      <c r="AZ40" s="395">
        <f t="shared" si="37"/>
        <v>-0.67900000000000205</v>
      </c>
      <c r="BA40" s="396">
        <f t="shared" si="38"/>
        <v>-0.22</v>
      </c>
      <c r="BB40" s="394">
        <f t="shared" si="39"/>
        <v>-5.0761800810394733E-3</v>
      </c>
      <c r="BC40" s="383">
        <v>130.83699999999999</v>
      </c>
      <c r="BD40" s="384">
        <f t="shared" si="133"/>
        <v>0.4324375241689995</v>
      </c>
      <c r="BE40" s="385">
        <f t="shared" si="41"/>
        <v>-2.9250000000000114</v>
      </c>
      <c r="BF40" s="386">
        <f t="shared" si="42"/>
        <v>-0.97</v>
      </c>
      <c r="BG40" s="384">
        <f t="shared" si="43"/>
        <v>-2.1867196961768001E-2</v>
      </c>
      <c r="BH40" s="587">
        <v>128.709</v>
      </c>
      <c r="BI40" s="573">
        <f t="shared" si="134"/>
        <v>0.42540413872427341</v>
      </c>
      <c r="BJ40" s="576">
        <f t="shared" si="45"/>
        <v>-5.0529999999999973</v>
      </c>
      <c r="BK40" s="588">
        <f t="shared" si="46"/>
        <v>-1.67</v>
      </c>
      <c r="BL40" s="573">
        <f t="shared" si="47"/>
        <v>-3.7776049999252381E-2</v>
      </c>
      <c r="BM40" s="448">
        <v>126.342</v>
      </c>
      <c r="BN40" s="449">
        <f t="shared" si="135"/>
        <v>0.41758081948194881</v>
      </c>
      <c r="BO40" s="450">
        <f t="shared" si="49"/>
        <v>-7.4200000000000017</v>
      </c>
      <c r="BP40" s="451">
        <f t="shared" si="50"/>
        <v>-2.4500000000000002</v>
      </c>
      <c r="BQ40" s="449">
        <f t="shared" si="51"/>
        <v>-5.5471658617544606E-2</v>
      </c>
      <c r="BR40" s="525">
        <v>111.962</v>
      </c>
      <c r="BS40" s="526">
        <f t="shared" si="136"/>
        <v>0.37005258513271877</v>
      </c>
      <c r="BT40" s="527">
        <f t="shared" si="53"/>
        <v>-21.799999999999997</v>
      </c>
      <c r="BU40" s="528">
        <f t="shared" si="54"/>
        <v>-7.21</v>
      </c>
      <c r="BV40" s="529">
        <f t="shared" si="55"/>
        <v>-0.16297603205693692</v>
      </c>
    </row>
    <row r="41" spans="1:74" ht="14.45" customHeight="1" x14ac:dyDescent="0.2">
      <c r="A41" s="7" t="s">
        <v>64</v>
      </c>
      <c r="B41" s="57"/>
      <c r="C41" s="138">
        <v>174.73</v>
      </c>
      <c r="D41" s="58">
        <v>0.57751101445347486</v>
      </c>
      <c r="E41" s="188">
        <v>174.73</v>
      </c>
      <c r="F41" s="189">
        <f t="shared" si="123"/>
        <v>0.57751101445347486</v>
      </c>
      <c r="G41" s="190">
        <f t="shared" si="1"/>
        <v>0</v>
      </c>
      <c r="H41" s="191">
        <f t="shared" si="121"/>
        <v>0</v>
      </c>
      <c r="I41" s="213">
        <f t="shared" si="122"/>
        <v>0</v>
      </c>
      <c r="J41" s="200">
        <v>174.73</v>
      </c>
      <c r="K41" s="199">
        <f t="shared" si="124"/>
        <v>0.57751101445347486</v>
      </c>
      <c r="L41" s="200">
        <f t="shared" si="5"/>
        <v>0</v>
      </c>
      <c r="M41" s="201">
        <f t="shared" si="6"/>
        <v>0</v>
      </c>
      <c r="N41" s="202">
        <f t="shared" si="7"/>
        <v>0</v>
      </c>
      <c r="O41" s="246">
        <v>174.73</v>
      </c>
      <c r="P41" s="247">
        <f t="shared" si="125"/>
        <v>0.57751101445347486</v>
      </c>
      <c r="Q41" s="248">
        <f t="shared" si="9"/>
        <v>0</v>
      </c>
      <c r="R41" s="249">
        <f t="shared" si="10"/>
        <v>0</v>
      </c>
      <c r="S41" s="247">
        <f t="shared" si="11"/>
        <v>0</v>
      </c>
      <c r="T41" s="256">
        <v>174.428</v>
      </c>
      <c r="U41" s="257">
        <f t="shared" si="126"/>
        <v>0.5765128554288943</v>
      </c>
      <c r="V41" s="258">
        <f t="shared" si="13"/>
        <v>-0.3019999999999925</v>
      </c>
      <c r="W41" s="259">
        <f t="shared" si="14"/>
        <v>-0.1</v>
      </c>
      <c r="X41" s="257">
        <f t="shared" si="15"/>
        <v>-1.7283809305785641E-3</v>
      </c>
      <c r="Y41" s="274">
        <v>174.25800000000001</v>
      </c>
      <c r="Z41" s="265">
        <f t="shared" si="127"/>
        <v>0.57595097783227622</v>
      </c>
      <c r="AA41" s="264">
        <f t="shared" si="17"/>
        <v>-0.47199999999997999</v>
      </c>
      <c r="AB41" s="266">
        <f t="shared" si="18"/>
        <v>-0.16</v>
      </c>
      <c r="AC41" s="280">
        <f t="shared" si="19"/>
        <v>-2.7013105934869802E-3</v>
      </c>
      <c r="AD41" s="354">
        <v>174.23099999999999</v>
      </c>
      <c r="AE41" s="353">
        <f t="shared" si="128"/>
        <v>0.5758617384492839</v>
      </c>
      <c r="AF41" s="354">
        <f t="shared" si="21"/>
        <v>-0.49899999999999523</v>
      </c>
      <c r="AG41" s="359">
        <f t="shared" si="22"/>
        <v>-0.16</v>
      </c>
      <c r="AH41" s="370">
        <f t="shared" si="23"/>
        <v>-2.8558347164195919E-3</v>
      </c>
      <c r="AI41" s="344">
        <v>173.65799999999999</v>
      </c>
      <c r="AJ41" s="343">
        <f t="shared" si="129"/>
        <v>0.5739678804324474</v>
      </c>
      <c r="AK41" s="344">
        <f t="shared" si="25"/>
        <v>-1.0720000000000027</v>
      </c>
      <c r="AL41" s="349">
        <f t="shared" si="26"/>
        <v>-0.35</v>
      </c>
      <c r="AM41" s="364">
        <f t="shared" si="27"/>
        <v>-6.1351799919876536E-3</v>
      </c>
      <c r="AN41" s="334">
        <v>172.679</v>
      </c>
      <c r="AO41" s="333">
        <f t="shared" si="130"/>
        <v>0.57073212650839344</v>
      </c>
      <c r="AP41" s="334">
        <f t="shared" si="29"/>
        <v>-2.0509999999999877</v>
      </c>
      <c r="AQ41" s="339">
        <f t="shared" si="30"/>
        <v>-0.68</v>
      </c>
      <c r="AR41" s="379">
        <f t="shared" si="31"/>
        <v>-1.1738110227207622E-2</v>
      </c>
      <c r="AS41" s="172">
        <v>168.637</v>
      </c>
      <c r="AT41" s="173">
        <f t="shared" si="131"/>
        <v>0.55737266035821342</v>
      </c>
      <c r="AU41" s="174">
        <f t="shared" si="33"/>
        <v>-6.0929999999999893</v>
      </c>
      <c r="AV41" s="179">
        <f t="shared" si="34"/>
        <v>-2.0099999999999998</v>
      </c>
      <c r="AW41" s="183">
        <f t="shared" si="35"/>
        <v>-3.4870943741772964E-2</v>
      </c>
      <c r="AX41" s="393">
        <v>174.428</v>
      </c>
      <c r="AY41" s="394">
        <f t="shared" si="132"/>
        <v>0.5765128554288943</v>
      </c>
      <c r="AZ41" s="395">
        <f t="shared" si="37"/>
        <v>-0.3019999999999925</v>
      </c>
      <c r="BA41" s="396">
        <f t="shared" si="38"/>
        <v>-0.1</v>
      </c>
      <c r="BB41" s="394">
        <f t="shared" si="39"/>
        <v>-1.7283809305785641E-3</v>
      </c>
      <c r="BC41" s="383">
        <v>174.23099999999999</v>
      </c>
      <c r="BD41" s="384">
        <f t="shared" si="133"/>
        <v>0.5758617384492839</v>
      </c>
      <c r="BE41" s="385">
        <f t="shared" si="41"/>
        <v>-0.49899999999999523</v>
      </c>
      <c r="BF41" s="386">
        <f t="shared" si="42"/>
        <v>-0.16</v>
      </c>
      <c r="BG41" s="384">
        <f t="shared" si="43"/>
        <v>-2.8558347164195919E-3</v>
      </c>
      <c r="BH41" s="587">
        <v>173.08600000000001</v>
      </c>
      <c r="BI41" s="573">
        <f t="shared" si="134"/>
        <v>0.57207732757794405</v>
      </c>
      <c r="BJ41" s="576">
        <f t="shared" si="45"/>
        <v>-1.643999999999977</v>
      </c>
      <c r="BK41" s="588">
        <f t="shared" si="46"/>
        <v>-0.54</v>
      </c>
      <c r="BL41" s="573">
        <f t="shared" si="47"/>
        <v>-9.4088021518913597E-3</v>
      </c>
      <c r="BM41" s="448">
        <v>172.26</v>
      </c>
      <c r="BN41" s="449">
        <f t="shared" si="135"/>
        <v>0.5693472634908463</v>
      </c>
      <c r="BO41" s="450">
        <f t="shared" si="49"/>
        <v>-2.4699999999999989</v>
      </c>
      <c r="BP41" s="451">
        <f t="shared" si="50"/>
        <v>-0.82</v>
      </c>
      <c r="BQ41" s="449">
        <f t="shared" si="51"/>
        <v>-1.4136095690493899E-2</v>
      </c>
      <c r="BR41" s="525">
        <v>169.941</v>
      </c>
      <c r="BS41" s="526">
        <f t="shared" si="136"/>
        <v>0.56168259204050808</v>
      </c>
      <c r="BT41" s="527">
        <f t="shared" si="53"/>
        <v>-4.7889999999999873</v>
      </c>
      <c r="BU41" s="528">
        <f t="shared" si="54"/>
        <v>-1.58</v>
      </c>
      <c r="BV41" s="529">
        <f t="shared" si="55"/>
        <v>-2.7408000915698436E-2</v>
      </c>
    </row>
    <row r="42" spans="1:74" ht="14.45" customHeight="1" x14ac:dyDescent="0.2">
      <c r="A42" s="4" t="s">
        <v>45</v>
      </c>
      <c r="B42" s="57">
        <v>581.31899999999996</v>
      </c>
      <c r="C42" s="138"/>
      <c r="D42" s="58"/>
      <c r="E42" s="188"/>
      <c r="F42" s="189"/>
      <c r="G42" s="190"/>
      <c r="H42" s="208"/>
      <c r="I42" s="213"/>
      <c r="J42" s="200"/>
      <c r="K42" s="199"/>
      <c r="L42" s="200"/>
      <c r="M42" s="201"/>
      <c r="N42" s="202"/>
      <c r="O42" s="246"/>
      <c r="P42" s="247"/>
      <c r="Q42" s="248"/>
      <c r="R42" s="249"/>
      <c r="S42" s="247"/>
      <c r="T42" s="256"/>
      <c r="U42" s="257"/>
      <c r="V42" s="258"/>
      <c r="W42" s="259"/>
      <c r="X42" s="257"/>
      <c r="Y42" s="274"/>
      <c r="Z42" s="265"/>
      <c r="AA42" s="264"/>
      <c r="AB42" s="266"/>
      <c r="AC42" s="280"/>
      <c r="AD42" s="354"/>
      <c r="AE42" s="353"/>
      <c r="AF42" s="354"/>
      <c r="AG42" s="359"/>
      <c r="AH42" s="370"/>
      <c r="AI42" s="344"/>
      <c r="AJ42" s="343"/>
      <c r="AK42" s="344"/>
      <c r="AL42" s="349"/>
      <c r="AM42" s="364"/>
      <c r="AN42" s="334"/>
      <c r="AO42" s="333"/>
      <c r="AP42" s="334"/>
      <c r="AQ42" s="339"/>
      <c r="AR42" s="379"/>
      <c r="AS42" s="172"/>
      <c r="AT42" s="173"/>
      <c r="AU42" s="174">
        <f t="shared" si="33"/>
        <v>0</v>
      </c>
      <c r="AV42" s="179">
        <f t="shared" si="34"/>
        <v>0</v>
      </c>
      <c r="AW42" s="183" t="e">
        <f t="shared" si="35"/>
        <v>#DIV/0!</v>
      </c>
      <c r="AX42" s="393"/>
      <c r="AY42" s="394"/>
      <c r="AZ42" s="395"/>
      <c r="BA42" s="396"/>
      <c r="BB42" s="394"/>
      <c r="BC42" s="383"/>
      <c r="BD42" s="384"/>
      <c r="BE42" s="385"/>
      <c r="BF42" s="386"/>
      <c r="BG42" s="384"/>
      <c r="BH42" s="587"/>
      <c r="BI42" s="573"/>
      <c r="BJ42" s="576"/>
      <c r="BK42" s="588"/>
      <c r="BL42" s="573"/>
      <c r="BM42" s="448"/>
      <c r="BN42" s="449"/>
      <c r="BO42" s="450"/>
      <c r="BP42" s="451"/>
      <c r="BQ42" s="449"/>
      <c r="BR42" s="525"/>
      <c r="BS42" s="526"/>
      <c r="BT42" s="527"/>
      <c r="BU42" s="528"/>
      <c r="BV42" s="529"/>
    </row>
    <row r="43" spans="1:74" ht="14.45" customHeight="1" x14ac:dyDescent="0.2">
      <c r="A43" s="7" t="s">
        <v>61</v>
      </c>
      <c r="B43" s="57"/>
      <c r="C43" s="138">
        <v>16.640999999999998</v>
      </c>
      <c r="D43" s="58">
        <v>2.8626279202984935E-2</v>
      </c>
      <c r="E43" s="188">
        <v>16.640999999999998</v>
      </c>
      <c r="F43" s="189">
        <f>E43/$B$42</f>
        <v>2.8626279202984935E-2</v>
      </c>
      <c r="G43" s="190">
        <f t="shared" si="1"/>
        <v>0</v>
      </c>
      <c r="H43" s="191">
        <f t="shared" ref="H43:H46" si="137">ROUND((F43-D43)*100,2)</f>
        <v>0</v>
      </c>
      <c r="I43" s="213">
        <f t="shared" ref="I43:I46" si="138">(E43-C43)/C43</f>
        <v>0</v>
      </c>
      <c r="J43" s="200">
        <v>16.640999999999998</v>
      </c>
      <c r="K43" s="199">
        <f>J43/$B$42</f>
        <v>2.8626279202984935E-2</v>
      </c>
      <c r="L43" s="200">
        <f t="shared" si="5"/>
        <v>0</v>
      </c>
      <c r="M43" s="201">
        <f t="shared" si="6"/>
        <v>0</v>
      </c>
      <c r="N43" s="202">
        <f t="shared" si="7"/>
        <v>0</v>
      </c>
      <c r="O43" s="246">
        <v>16.463000000000001</v>
      </c>
      <c r="P43" s="247">
        <f>O43/$B$42</f>
        <v>2.8320078992773334E-2</v>
      </c>
      <c r="Q43" s="248">
        <f t="shared" si="9"/>
        <v>-0.17799999999999727</v>
      </c>
      <c r="R43" s="249">
        <f t="shared" si="10"/>
        <v>-0.03</v>
      </c>
      <c r="S43" s="247">
        <f t="shared" si="11"/>
        <v>-1.0696472567754179E-2</v>
      </c>
      <c r="T43" s="256">
        <v>13.938000000000001</v>
      </c>
      <c r="U43" s="257">
        <f>T43/$B$42</f>
        <v>2.3976508595108713E-2</v>
      </c>
      <c r="V43" s="258">
        <f t="shared" si="13"/>
        <v>-2.7029999999999976</v>
      </c>
      <c r="W43" s="259">
        <f t="shared" si="14"/>
        <v>-0.46</v>
      </c>
      <c r="X43" s="257">
        <f t="shared" si="15"/>
        <v>-0.16243014241932563</v>
      </c>
      <c r="Y43" s="274">
        <v>12.243</v>
      </c>
      <c r="Z43" s="265">
        <f>Y43/$B$42</f>
        <v>2.1060725694498204E-2</v>
      </c>
      <c r="AA43" s="264">
        <f t="shared" si="17"/>
        <v>-4.3979999999999979</v>
      </c>
      <c r="AB43" s="266">
        <f t="shared" si="18"/>
        <v>-0.76</v>
      </c>
      <c r="AC43" s="280">
        <f t="shared" si="19"/>
        <v>-0.26428700198305383</v>
      </c>
      <c r="AD43" s="354">
        <v>10.013</v>
      </c>
      <c r="AE43" s="353">
        <f>AD43/$B$42</f>
        <v>1.7224621937352816E-2</v>
      </c>
      <c r="AF43" s="354">
        <f t="shared" si="21"/>
        <v>-6.6279999999999983</v>
      </c>
      <c r="AG43" s="359">
        <f t="shared" si="22"/>
        <v>-1.1399999999999999</v>
      </c>
      <c r="AH43" s="370">
        <f t="shared" si="23"/>
        <v>-0.39829337179256047</v>
      </c>
      <c r="AI43" s="344">
        <v>7.7809999999999997</v>
      </c>
      <c r="AJ43" s="343">
        <f>AI43/$B$42</f>
        <v>1.3385077728407295E-2</v>
      </c>
      <c r="AK43" s="344">
        <f t="shared" si="25"/>
        <v>-8.86</v>
      </c>
      <c r="AL43" s="349">
        <f t="shared" si="26"/>
        <v>-1.52</v>
      </c>
      <c r="AM43" s="364">
        <f t="shared" si="27"/>
        <v>-0.53241992668709814</v>
      </c>
      <c r="AN43" s="334">
        <v>5.45</v>
      </c>
      <c r="AO43" s="333">
        <f>AN43/$B$42</f>
        <v>9.3752311553553219E-3</v>
      </c>
      <c r="AP43" s="334">
        <f t="shared" si="29"/>
        <v>-11.190999999999999</v>
      </c>
      <c r="AQ43" s="339">
        <f t="shared" si="30"/>
        <v>-1.93</v>
      </c>
      <c r="AR43" s="379">
        <f t="shared" si="31"/>
        <v>-0.67249564329066769</v>
      </c>
      <c r="AS43" s="172">
        <v>5.4039999999999999</v>
      </c>
      <c r="AT43" s="173">
        <f>AS43/$B$42</f>
        <v>9.2961007639523231E-3</v>
      </c>
      <c r="AU43" s="174">
        <f t="shared" si="33"/>
        <v>-11.236999999999998</v>
      </c>
      <c r="AV43" s="179">
        <f t="shared" si="34"/>
        <v>-1.93</v>
      </c>
      <c r="AW43" s="183">
        <f t="shared" si="35"/>
        <v>-0.67525990024637939</v>
      </c>
      <c r="AX43" s="393">
        <v>14.224</v>
      </c>
      <c r="AY43" s="394">
        <f>AX43/$B$42</f>
        <v>2.4468493202527357E-2</v>
      </c>
      <c r="AZ43" s="395">
        <f t="shared" si="37"/>
        <v>-2.416999999999998</v>
      </c>
      <c r="BA43" s="396">
        <f t="shared" si="38"/>
        <v>-0.42</v>
      </c>
      <c r="BB43" s="394">
        <f t="shared" si="39"/>
        <v>-0.14524367525990015</v>
      </c>
      <c r="BC43" s="383">
        <v>8.1859999999999999</v>
      </c>
      <c r="BD43" s="384">
        <f>BC43/$B$42</f>
        <v>1.40817692179337E-2</v>
      </c>
      <c r="BE43" s="385">
        <f t="shared" si="41"/>
        <v>-8.4549999999999983</v>
      </c>
      <c r="BF43" s="386">
        <f t="shared" si="42"/>
        <v>-1.45</v>
      </c>
      <c r="BG43" s="384">
        <f t="shared" si="43"/>
        <v>-0.50808244696833116</v>
      </c>
      <c r="BH43" s="587">
        <v>5.3540000000000001</v>
      </c>
      <c r="BI43" s="573">
        <f>BH43/$B$42</f>
        <v>9.210089468949063E-3</v>
      </c>
      <c r="BJ43" s="576">
        <f t="shared" si="45"/>
        <v>-11.286999999999999</v>
      </c>
      <c r="BK43" s="588">
        <f t="shared" si="46"/>
        <v>-1.94</v>
      </c>
      <c r="BL43" s="573">
        <f t="shared" si="47"/>
        <v>-0.67826452737215315</v>
      </c>
      <c r="BM43" s="448">
        <v>5.3540000000000001</v>
      </c>
      <c r="BN43" s="449">
        <f>BM43/$B$42</f>
        <v>9.210089468949063E-3</v>
      </c>
      <c r="BO43" s="450">
        <f t="shared" si="49"/>
        <v>-11.286999999999999</v>
      </c>
      <c r="BP43" s="451">
        <f t="shared" si="50"/>
        <v>-1.94</v>
      </c>
      <c r="BQ43" s="449">
        <f t="shared" si="51"/>
        <v>-0.67826452737215315</v>
      </c>
      <c r="BR43" s="525">
        <v>4.0010000000000003</v>
      </c>
      <c r="BS43" s="526">
        <f>BR43/$B$42</f>
        <v>6.8826238261608524E-3</v>
      </c>
      <c r="BT43" s="527">
        <f t="shared" si="53"/>
        <v>-12.639999999999997</v>
      </c>
      <c r="BU43" s="528">
        <f t="shared" si="54"/>
        <v>-2.17</v>
      </c>
      <c r="BV43" s="529">
        <f t="shared" si="55"/>
        <v>-0.75956973739558908</v>
      </c>
    </row>
    <row r="44" spans="1:74" ht="14.45" customHeight="1" x14ac:dyDescent="0.2">
      <c r="A44" s="7" t="s">
        <v>62</v>
      </c>
      <c r="B44" s="57"/>
      <c r="C44" s="138">
        <v>86.447000000000003</v>
      </c>
      <c r="D44" s="58">
        <v>0.14870836838293605</v>
      </c>
      <c r="E44" s="188">
        <v>86.447000000000003</v>
      </c>
      <c r="F44" s="189">
        <f t="shared" ref="F44:F46" si="139">E44/$B$42</f>
        <v>0.14870836838293605</v>
      </c>
      <c r="G44" s="190">
        <f t="shared" si="1"/>
        <v>0</v>
      </c>
      <c r="H44" s="191">
        <f t="shared" si="137"/>
        <v>0</v>
      </c>
      <c r="I44" s="213">
        <f t="shared" si="138"/>
        <v>0</v>
      </c>
      <c r="J44" s="200">
        <v>86.447000000000003</v>
      </c>
      <c r="K44" s="199">
        <f t="shared" ref="K44:K46" si="140">J44/$B$42</f>
        <v>0.14870836838293605</v>
      </c>
      <c r="L44" s="200">
        <f t="shared" si="5"/>
        <v>0</v>
      </c>
      <c r="M44" s="201">
        <f t="shared" si="6"/>
        <v>0</v>
      </c>
      <c r="N44" s="202">
        <f t="shared" si="7"/>
        <v>0</v>
      </c>
      <c r="O44" s="246">
        <v>84.86</v>
      </c>
      <c r="P44" s="247">
        <f t="shared" ref="P44:P46" si="141">O44/$B$42</f>
        <v>0.14597836987953258</v>
      </c>
      <c r="Q44" s="248">
        <f t="shared" si="9"/>
        <v>-1.5870000000000033</v>
      </c>
      <c r="R44" s="249">
        <f t="shared" si="10"/>
        <v>-0.27</v>
      </c>
      <c r="S44" s="247">
        <f t="shared" si="11"/>
        <v>-1.8358069105926213E-2</v>
      </c>
      <c r="T44" s="256">
        <v>80.001999999999995</v>
      </c>
      <c r="U44" s="257">
        <f t="shared" ref="U44:U46" si="142">T44/$B$42</f>
        <v>0.13762151245701584</v>
      </c>
      <c r="V44" s="258">
        <f t="shared" si="13"/>
        <v>-6.4450000000000074</v>
      </c>
      <c r="W44" s="259">
        <f t="shared" si="14"/>
        <v>-1.1100000000000001</v>
      </c>
      <c r="X44" s="257">
        <f t="shared" si="15"/>
        <v>-7.4554351220979406E-2</v>
      </c>
      <c r="Y44" s="274">
        <v>69.78</v>
      </c>
      <c r="Z44" s="265">
        <f t="shared" ref="Z44:Z46" si="143">Y44/$B$42</f>
        <v>0.12003736330654943</v>
      </c>
      <c r="AA44" s="264">
        <f t="shared" si="17"/>
        <v>-16.667000000000002</v>
      </c>
      <c r="AB44" s="266">
        <f t="shared" si="18"/>
        <v>-2.87</v>
      </c>
      <c r="AC44" s="280">
        <f t="shared" si="19"/>
        <v>-0.19280021284717805</v>
      </c>
      <c r="AD44" s="354">
        <v>81.861999999999995</v>
      </c>
      <c r="AE44" s="353">
        <f t="shared" ref="AE44:AE46" si="144">AD44/$B$42</f>
        <v>0.14082113263113713</v>
      </c>
      <c r="AF44" s="354">
        <f t="shared" si="21"/>
        <v>-4.585000000000008</v>
      </c>
      <c r="AG44" s="359">
        <f t="shared" si="22"/>
        <v>-0.79</v>
      </c>
      <c r="AH44" s="370">
        <f t="shared" si="23"/>
        <v>-5.3038277788702994E-2</v>
      </c>
      <c r="AI44" s="344">
        <v>72.272000000000006</v>
      </c>
      <c r="AJ44" s="343">
        <f t="shared" ref="AJ44:AJ46" si="145">AI44/$B$42</f>
        <v>0.12432416624951191</v>
      </c>
      <c r="AK44" s="344">
        <f t="shared" si="25"/>
        <v>-14.174999999999997</v>
      </c>
      <c r="AL44" s="349">
        <f t="shared" si="26"/>
        <v>-2.44</v>
      </c>
      <c r="AM44" s="364">
        <f t="shared" si="27"/>
        <v>-0.16397330156049367</v>
      </c>
      <c r="AN44" s="334">
        <v>64.974000000000004</v>
      </c>
      <c r="AO44" s="333">
        <f t="shared" ref="AO44:AO46" si="146">AN44/$B$42</f>
        <v>0.11176995763083609</v>
      </c>
      <c r="AP44" s="334">
        <f t="shared" si="29"/>
        <v>-21.472999999999999</v>
      </c>
      <c r="AQ44" s="339">
        <f t="shared" si="30"/>
        <v>-3.69</v>
      </c>
      <c r="AR44" s="379">
        <f t="shared" si="31"/>
        <v>-0.24839497032864066</v>
      </c>
      <c r="AS44" s="172">
        <v>53.021000000000001</v>
      </c>
      <c r="AT44" s="173">
        <f t="shared" ref="AT44:AT46" si="147">AS44/$B$42</f>
        <v>9.1208097447356792E-2</v>
      </c>
      <c r="AU44" s="174">
        <f t="shared" si="33"/>
        <v>-33.426000000000002</v>
      </c>
      <c r="AV44" s="179">
        <f t="shared" si="34"/>
        <v>-5.75</v>
      </c>
      <c r="AW44" s="183">
        <f t="shared" si="35"/>
        <v>-0.3866646615845547</v>
      </c>
      <c r="AX44" s="393">
        <v>80.316000000000003</v>
      </c>
      <c r="AY44" s="394">
        <f t="shared" ref="AY44:AY46" si="148">AX44/$B$42</f>
        <v>0.13816166338963634</v>
      </c>
      <c r="AZ44" s="395">
        <f t="shared" si="37"/>
        <v>-6.1310000000000002</v>
      </c>
      <c r="BA44" s="396">
        <f t="shared" si="38"/>
        <v>-1.05</v>
      </c>
      <c r="BB44" s="394">
        <f t="shared" si="39"/>
        <v>-7.0922067856605778E-2</v>
      </c>
      <c r="BC44" s="383">
        <v>61.265999999999998</v>
      </c>
      <c r="BD44" s="384">
        <f t="shared" ref="BD44:BD46" si="149">BC44/$B$42</f>
        <v>0.10539135999339434</v>
      </c>
      <c r="BE44" s="385">
        <f t="shared" si="41"/>
        <v>-25.181000000000004</v>
      </c>
      <c r="BF44" s="386">
        <f t="shared" si="42"/>
        <v>-4.33</v>
      </c>
      <c r="BG44" s="384">
        <f t="shared" si="43"/>
        <v>-0.29128830381621112</v>
      </c>
      <c r="BH44" s="587">
        <v>46.756999999999998</v>
      </c>
      <c r="BI44" s="573">
        <f t="shared" ref="BI44:BI46" si="150">BH44/$B$42</f>
        <v>8.0432602409348394E-2</v>
      </c>
      <c r="BJ44" s="576">
        <f t="shared" si="45"/>
        <v>-39.690000000000005</v>
      </c>
      <c r="BK44" s="588">
        <f t="shared" si="46"/>
        <v>-6.83</v>
      </c>
      <c r="BL44" s="573">
        <f t="shared" si="47"/>
        <v>-0.45912524436938246</v>
      </c>
      <c r="BM44" s="448">
        <v>41.764000000000003</v>
      </c>
      <c r="BN44" s="449">
        <f t="shared" ref="BN44:BN46" si="151">BM44/$B$42</f>
        <v>7.1843514490322877E-2</v>
      </c>
      <c r="BO44" s="450">
        <f t="shared" si="49"/>
        <v>-44.683</v>
      </c>
      <c r="BP44" s="451">
        <f t="shared" si="50"/>
        <v>-7.69</v>
      </c>
      <c r="BQ44" s="449">
        <f t="shared" si="51"/>
        <v>-0.5168831769754878</v>
      </c>
      <c r="BR44" s="525">
        <v>25.597999999999999</v>
      </c>
      <c r="BS44" s="526">
        <f t="shared" ref="BS44:BS46" si="152">BR44/$B$42</f>
        <v>4.4034342589868901E-2</v>
      </c>
      <c r="BT44" s="527">
        <f t="shared" si="53"/>
        <v>-60.849000000000004</v>
      </c>
      <c r="BU44" s="528">
        <f t="shared" si="54"/>
        <v>-10.47</v>
      </c>
      <c r="BV44" s="529">
        <f t="shared" si="55"/>
        <v>-0.70388793133364957</v>
      </c>
    </row>
    <row r="45" spans="1:74" ht="14.45" customHeight="1" x14ac:dyDescent="0.2">
      <c r="A45" s="7" t="s">
        <v>63</v>
      </c>
      <c r="B45" s="57"/>
      <c r="C45" s="138">
        <v>286.49099999999999</v>
      </c>
      <c r="D45" s="58">
        <v>0.49282923833557823</v>
      </c>
      <c r="E45" s="188">
        <v>286.49099999999999</v>
      </c>
      <c r="F45" s="189">
        <f t="shared" si="139"/>
        <v>0.49282923833557823</v>
      </c>
      <c r="G45" s="190">
        <f t="shared" si="1"/>
        <v>0</v>
      </c>
      <c r="H45" s="191">
        <f t="shared" si="137"/>
        <v>0</v>
      </c>
      <c r="I45" s="213">
        <f t="shared" si="138"/>
        <v>0</v>
      </c>
      <c r="J45" s="200">
        <v>286.49099999999999</v>
      </c>
      <c r="K45" s="199">
        <f t="shared" si="140"/>
        <v>0.49282923833557823</v>
      </c>
      <c r="L45" s="200">
        <f t="shared" si="5"/>
        <v>0</v>
      </c>
      <c r="M45" s="201">
        <f t="shared" si="6"/>
        <v>0</v>
      </c>
      <c r="N45" s="202">
        <f t="shared" si="7"/>
        <v>0</v>
      </c>
      <c r="O45" s="246">
        <v>283.96899999999999</v>
      </c>
      <c r="P45" s="247">
        <f t="shared" si="141"/>
        <v>0.48849082861561383</v>
      </c>
      <c r="Q45" s="248">
        <f t="shared" si="9"/>
        <v>-2.5219999999999914</v>
      </c>
      <c r="R45" s="249">
        <f t="shared" si="10"/>
        <v>-0.43</v>
      </c>
      <c r="S45" s="247">
        <f t="shared" si="11"/>
        <v>-8.8030688573113684E-3</v>
      </c>
      <c r="T45" s="256">
        <v>285.35899999999998</v>
      </c>
      <c r="U45" s="257">
        <f t="shared" si="142"/>
        <v>0.49088194261670443</v>
      </c>
      <c r="V45" s="258">
        <f t="shared" si="13"/>
        <v>-1.132000000000005</v>
      </c>
      <c r="W45" s="259">
        <f t="shared" si="14"/>
        <v>-0.19</v>
      </c>
      <c r="X45" s="257">
        <f t="shared" si="15"/>
        <v>-3.9512585037575531E-3</v>
      </c>
      <c r="Y45" s="274">
        <v>281.49200000000002</v>
      </c>
      <c r="Z45" s="265">
        <f t="shared" si="143"/>
        <v>0.48422982906115236</v>
      </c>
      <c r="AA45" s="264">
        <f t="shared" si="17"/>
        <v>-4.9989999999999668</v>
      </c>
      <c r="AB45" s="266">
        <f t="shared" si="18"/>
        <v>-0.86</v>
      </c>
      <c r="AC45" s="280">
        <f t="shared" si="19"/>
        <v>-1.7449064717565185E-2</v>
      </c>
      <c r="AD45" s="354">
        <v>280.82299999999998</v>
      </c>
      <c r="AE45" s="353">
        <f t="shared" si="144"/>
        <v>0.48307899793400871</v>
      </c>
      <c r="AF45" s="354">
        <f t="shared" si="21"/>
        <v>-5.6680000000000064</v>
      </c>
      <c r="AG45" s="359">
        <f t="shared" si="22"/>
        <v>-0.98</v>
      </c>
      <c r="AH45" s="370">
        <f t="shared" si="23"/>
        <v>-1.9784216607153477E-2</v>
      </c>
      <c r="AI45" s="344">
        <v>271.02199999999999</v>
      </c>
      <c r="AJ45" s="343">
        <f t="shared" si="145"/>
        <v>0.4662190638874697</v>
      </c>
      <c r="AK45" s="344">
        <f t="shared" si="25"/>
        <v>-15.468999999999994</v>
      </c>
      <c r="AL45" s="349">
        <f t="shared" si="26"/>
        <v>-2.66</v>
      </c>
      <c r="AM45" s="364">
        <f t="shared" si="27"/>
        <v>-5.3994715366276758E-2</v>
      </c>
      <c r="AN45" s="334">
        <v>253.81100000000001</v>
      </c>
      <c r="AO45" s="333">
        <f t="shared" si="146"/>
        <v>0.43661225592144765</v>
      </c>
      <c r="AP45" s="334">
        <f t="shared" si="29"/>
        <v>-32.679999999999978</v>
      </c>
      <c r="AQ45" s="339">
        <f t="shared" si="30"/>
        <v>-5.62</v>
      </c>
      <c r="AR45" s="379">
        <f t="shared" si="31"/>
        <v>-0.11406990097420157</v>
      </c>
      <c r="AS45" s="172">
        <v>232.881</v>
      </c>
      <c r="AT45" s="173">
        <f t="shared" si="147"/>
        <v>0.40060792783308308</v>
      </c>
      <c r="AU45" s="174">
        <f t="shared" si="33"/>
        <v>-53.609999999999985</v>
      </c>
      <c r="AV45" s="179">
        <f t="shared" si="34"/>
        <v>-9.2200000000000006</v>
      </c>
      <c r="AW45" s="183">
        <f t="shared" si="35"/>
        <v>-0.18712629716116733</v>
      </c>
      <c r="AX45" s="393">
        <v>286.303</v>
      </c>
      <c r="AY45" s="394">
        <f t="shared" si="148"/>
        <v>0.49250583586636598</v>
      </c>
      <c r="AZ45" s="395">
        <f t="shared" si="37"/>
        <v>-0.18799999999998818</v>
      </c>
      <c r="BA45" s="396">
        <f t="shared" si="38"/>
        <v>-0.03</v>
      </c>
      <c r="BB45" s="394">
        <f t="shared" si="39"/>
        <v>-6.5621607659573317E-4</v>
      </c>
      <c r="BC45" s="383">
        <v>276.70100000000002</v>
      </c>
      <c r="BD45" s="384">
        <f t="shared" si="149"/>
        <v>0.47598822677394004</v>
      </c>
      <c r="BE45" s="385">
        <f t="shared" si="41"/>
        <v>-9.7899999999999636</v>
      </c>
      <c r="BF45" s="386">
        <f t="shared" si="42"/>
        <v>-1.68</v>
      </c>
      <c r="BG45" s="384">
        <f t="shared" si="43"/>
        <v>-3.4172103137620251E-2</v>
      </c>
      <c r="BH45" s="587">
        <v>262.67700000000002</v>
      </c>
      <c r="BI45" s="573">
        <f t="shared" si="150"/>
        <v>0.45186377875142569</v>
      </c>
      <c r="BJ45" s="576">
        <f t="shared" si="45"/>
        <v>-23.813999999999965</v>
      </c>
      <c r="BK45" s="588">
        <f t="shared" si="46"/>
        <v>-4.0999999999999996</v>
      </c>
      <c r="BL45" s="573">
        <f t="shared" si="47"/>
        <v>-8.312303004282845E-2</v>
      </c>
      <c r="BM45" s="448">
        <v>257.37299999999999</v>
      </c>
      <c r="BN45" s="449">
        <f t="shared" si="151"/>
        <v>0.44273970057747986</v>
      </c>
      <c r="BO45" s="450">
        <f t="shared" si="49"/>
        <v>-29.117999999999995</v>
      </c>
      <c r="BP45" s="451">
        <f t="shared" si="50"/>
        <v>-5.01</v>
      </c>
      <c r="BQ45" s="449">
        <f t="shared" si="51"/>
        <v>-0.10163670062933913</v>
      </c>
      <c r="BR45" s="525">
        <v>202.81299999999999</v>
      </c>
      <c r="BS45" s="526">
        <f t="shared" si="152"/>
        <v>0.34888417546992273</v>
      </c>
      <c r="BT45" s="527">
        <f t="shared" si="53"/>
        <v>-83.677999999999997</v>
      </c>
      <c r="BU45" s="528">
        <f t="shared" si="54"/>
        <v>-14.39</v>
      </c>
      <c r="BV45" s="529">
        <f t="shared" si="55"/>
        <v>-0.29207898328394261</v>
      </c>
    </row>
    <row r="46" spans="1:74" ht="14.45" customHeight="1" x14ac:dyDescent="0.2">
      <c r="A46" s="7" t="s">
        <v>64</v>
      </c>
      <c r="B46" s="57"/>
      <c r="C46" s="138">
        <v>398.41899999999998</v>
      </c>
      <c r="D46" s="58">
        <v>0.68537068287807557</v>
      </c>
      <c r="E46" s="188">
        <v>398.41899999999998</v>
      </c>
      <c r="F46" s="189">
        <f t="shared" si="139"/>
        <v>0.68537068287807557</v>
      </c>
      <c r="G46" s="190">
        <f t="shared" si="1"/>
        <v>0</v>
      </c>
      <c r="H46" s="191">
        <f t="shared" si="137"/>
        <v>0</v>
      </c>
      <c r="I46" s="213">
        <f t="shared" si="138"/>
        <v>0</v>
      </c>
      <c r="J46" s="200">
        <v>398.41899999999998</v>
      </c>
      <c r="K46" s="199">
        <f t="shared" si="140"/>
        <v>0.68537068287807557</v>
      </c>
      <c r="L46" s="200">
        <f t="shared" si="5"/>
        <v>0</v>
      </c>
      <c r="M46" s="201">
        <f t="shared" si="6"/>
        <v>0</v>
      </c>
      <c r="N46" s="202">
        <f t="shared" si="7"/>
        <v>0</v>
      </c>
      <c r="O46" s="246">
        <v>398.41899999999998</v>
      </c>
      <c r="P46" s="247">
        <f t="shared" si="141"/>
        <v>0.68537068287807557</v>
      </c>
      <c r="Q46" s="248">
        <f t="shared" si="9"/>
        <v>0</v>
      </c>
      <c r="R46" s="249">
        <f t="shared" si="10"/>
        <v>0</v>
      </c>
      <c r="S46" s="247">
        <f t="shared" si="11"/>
        <v>0</v>
      </c>
      <c r="T46" s="256">
        <v>398.226</v>
      </c>
      <c r="U46" s="257">
        <f t="shared" si="142"/>
        <v>0.68503867927936302</v>
      </c>
      <c r="V46" s="258">
        <f t="shared" si="13"/>
        <v>-0.19299999999998363</v>
      </c>
      <c r="W46" s="259">
        <f t="shared" si="14"/>
        <v>-0.03</v>
      </c>
      <c r="X46" s="257">
        <f t="shared" si="15"/>
        <v>-4.8441464889973528E-4</v>
      </c>
      <c r="Y46" s="274">
        <v>397.12599999999998</v>
      </c>
      <c r="Z46" s="265">
        <f t="shared" si="143"/>
        <v>0.68314643078929127</v>
      </c>
      <c r="AA46" s="264">
        <f t="shared" si="17"/>
        <v>-1.2930000000000064</v>
      </c>
      <c r="AB46" s="266">
        <f t="shared" si="18"/>
        <v>-0.22</v>
      </c>
      <c r="AC46" s="280">
        <f t="shared" si="19"/>
        <v>-3.2453271555824559E-3</v>
      </c>
      <c r="AD46" s="354">
        <v>396.91199999999998</v>
      </c>
      <c r="AE46" s="353">
        <f t="shared" si="144"/>
        <v>0.68277830244667725</v>
      </c>
      <c r="AF46" s="354">
        <f t="shared" si="21"/>
        <v>-1.507000000000005</v>
      </c>
      <c r="AG46" s="359">
        <f t="shared" si="22"/>
        <v>-0.26</v>
      </c>
      <c r="AH46" s="370">
        <f t="shared" si="23"/>
        <v>-3.7824501341552613E-3</v>
      </c>
      <c r="AI46" s="344">
        <v>394.99099999999999</v>
      </c>
      <c r="AJ46" s="343">
        <f t="shared" si="145"/>
        <v>0.67947374849265207</v>
      </c>
      <c r="AK46" s="344">
        <f t="shared" si="25"/>
        <v>-3.4279999999999973</v>
      </c>
      <c r="AL46" s="349">
        <f t="shared" si="26"/>
        <v>-0.59</v>
      </c>
      <c r="AM46" s="364">
        <f t="shared" si="27"/>
        <v>-8.6040073390074197E-3</v>
      </c>
      <c r="AN46" s="334">
        <v>392.91500000000002</v>
      </c>
      <c r="AO46" s="333">
        <f t="shared" si="146"/>
        <v>0.67590255952411682</v>
      </c>
      <c r="AP46" s="334">
        <f t="shared" si="29"/>
        <v>-5.5039999999999623</v>
      </c>
      <c r="AQ46" s="339">
        <f t="shared" si="30"/>
        <v>-0.95</v>
      </c>
      <c r="AR46" s="379">
        <f t="shared" si="31"/>
        <v>-1.3814602215255704E-2</v>
      </c>
      <c r="AS46" s="172">
        <v>384.03399999999999</v>
      </c>
      <c r="AT46" s="173">
        <f t="shared" si="147"/>
        <v>0.66062523330563772</v>
      </c>
      <c r="AU46" s="174">
        <f t="shared" si="33"/>
        <v>-14.384999999999991</v>
      </c>
      <c r="AV46" s="179">
        <f t="shared" si="34"/>
        <v>-2.4700000000000002</v>
      </c>
      <c r="AW46" s="183">
        <f t="shared" si="35"/>
        <v>-3.6105205826027352E-2</v>
      </c>
      <c r="AX46" s="393">
        <v>398.065</v>
      </c>
      <c r="AY46" s="394">
        <f t="shared" si="148"/>
        <v>0.68476172290945247</v>
      </c>
      <c r="AZ46" s="395">
        <f t="shared" si="37"/>
        <v>-0.35399999999998499</v>
      </c>
      <c r="BA46" s="396">
        <f t="shared" si="38"/>
        <v>-0.06</v>
      </c>
      <c r="BB46" s="394">
        <f t="shared" si="39"/>
        <v>-8.8851184305965586E-4</v>
      </c>
      <c r="BC46" s="383">
        <v>395.72800000000001</v>
      </c>
      <c r="BD46" s="384">
        <f t="shared" si="149"/>
        <v>0.6807415549810002</v>
      </c>
      <c r="BE46" s="385">
        <f t="shared" si="41"/>
        <v>-2.6909999999999741</v>
      </c>
      <c r="BF46" s="386">
        <f t="shared" si="42"/>
        <v>-0.46</v>
      </c>
      <c r="BG46" s="384">
        <f t="shared" si="43"/>
        <v>-6.7541959595299773E-3</v>
      </c>
      <c r="BH46" s="587">
        <v>393.86599999999999</v>
      </c>
      <c r="BI46" s="573">
        <f t="shared" si="150"/>
        <v>0.67753849435507874</v>
      </c>
      <c r="BJ46" s="576">
        <f t="shared" si="45"/>
        <v>-4.5529999999999973</v>
      </c>
      <c r="BK46" s="588">
        <f t="shared" si="46"/>
        <v>-0.78</v>
      </c>
      <c r="BL46" s="573">
        <f t="shared" si="47"/>
        <v>-1.1427667857205599E-2</v>
      </c>
      <c r="BM46" s="448">
        <v>391.97699999999998</v>
      </c>
      <c r="BN46" s="449">
        <f t="shared" si="151"/>
        <v>0.67428898762985556</v>
      </c>
      <c r="BO46" s="450">
        <f t="shared" si="49"/>
        <v>-6.4420000000000073</v>
      </c>
      <c r="BP46" s="451">
        <f t="shared" si="50"/>
        <v>-1.1100000000000001</v>
      </c>
      <c r="BQ46" s="449">
        <f t="shared" si="51"/>
        <v>-1.6168907607317942E-2</v>
      </c>
      <c r="BR46" s="525">
        <v>382.74599999999998</v>
      </c>
      <c r="BS46" s="526">
        <f t="shared" si="152"/>
        <v>0.65840958234635372</v>
      </c>
      <c r="BT46" s="527">
        <f t="shared" si="53"/>
        <v>-15.673000000000002</v>
      </c>
      <c r="BU46" s="528">
        <f t="shared" si="54"/>
        <v>-2.7</v>
      </c>
      <c r="BV46" s="529">
        <f t="shared" si="55"/>
        <v>-3.9337983379306718E-2</v>
      </c>
    </row>
    <row r="47" spans="1:74" ht="14.45" customHeight="1" x14ac:dyDescent="0.2">
      <c r="A47" s="4" t="s">
        <v>46</v>
      </c>
      <c r="B47" s="57">
        <v>995.53099999999995</v>
      </c>
      <c r="C47" s="138"/>
      <c r="D47" s="58"/>
      <c r="E47" s="188"/>
      <c r="F47" s="189"/>
      <c r="G47" s="190"/>
      <c r="H47" s="208"/>
      <c r="I47" s="213"/>
      <c r="J47" s="200"/>
      <c r="K47" s="199"/>
      <c r="L47" s="200"/>
      <c r="M47" s="201"/>
      <c r="N47" s="202"/>
      <c r="O47" s="246"/>
      <c r="P47" s="247"/>
      <c r="Q47" s="248"/>
      <c r="R47" s="249"/>
      <c r="S47" s="247"/>
      <c r="T47" s="256"/>
      <c r="U47" s="257"/>
      <c r="V47" s="258"/>
      <c r="W47" s="259"/>
      <c r="X47" s="257"/>
      <c r="Y47" s="274"/>
      <c r="Z47" s="265"/>
      <c r="AA47" s="264"/>
      <c r="AB47" s="266"/>
      <c r="AC47" s="280"/>
      <c r="AD47" s="354"/>
      <c r="AE47" s="353"/>
      <c r="AF47" s="354"/>
      <c r="AG47" s="359"/>
      <c r="AH47" s="370"/>
      <c r="AI47" s="344"/>
      <c r="AJ47" s="343"/>
      <c r="AK47" s="344"/>
      <c r="AL47" s="349"/>
      <c r="AM47" s="364"/>
      <c r="AN47" s="334"/>
      <c r="AO47" s="333"/>
      <c r="AP47" s="334"/>
      <c r="AQ47" s="339"/>
      <c r="AR47" s="379"/>
      <c r="AS47" s="172"/>
      <c r="AT47" s="173"/>
      <c r="AU47" s="174"/>
      <c r="AV47" s="179"/>
      <c r="AW47" s="183"/>
      <c r="AX47" s="393"/>
      <c r="AY47" s="394"/>
      <c r="AZ47" s="395"/>
      <c r="BA47" s="396"/>
      <c r="BB47" s="394"/>
      <c r="BC47" s="383"/>
      <c r="BD47" s="384"/>
      <c r="BE47" s="385"/>
      <c r="BF47" s="386"/>
      <c r="BG47" s="384"/>
      <c r="BH47" s="587"/>
      <c r="BI47" s="573"/>
      <c r="BJ47" s="576"/>
      <c r="BK47" s="588"/>
      <c r="BL47" s="573"/>
      <c r="BM47" s="448"/>
      <c r="BN47" s="449"/>
      <c r="BO47" s="450"/>
      <c r="BP47" s="451"/>
      <c r="BQ47" s="449"/>
      <c r="BR47" s="525"/>
      <c r="BS47" s="526"/>
      <c r="BT47" s="527"/>
      <c r="BU47" s="528"/>
      <c r="BV47" s="529"/>
    </row>
    <row r="48" spans="1:74" ht="14.45" customHeight="1" x14ac:dyDescent="0.2">
      <c r="A48" s="7" t="s">
        <v>61</v>
      </c>
      <c r="B48" s="57"/>
      <c r="C48" s="138">
        <v>27.625</v>
      </c>
      <c r="D48" s="58">
        <v>2.7749010327152043E-2</v>
      </c>
      <c r="E48" s="188">
        <v>27.625</v>
      </c>
      <c r="F48" s="189">
        <f>E48/$B$47</f>
        <v>2.7749010327152043E-2</v>
      </c>
      <c r="G48" s="190">
        <f t="shared" si="1"/>
        <v>0</v>
      </c>
      <c r="H48" s="191">
        <f t="shared" ref="H48:H51" si="153">ROUND((F48-D48)*100,2)</f>
        <v>0</v>
      </c>
      <c r="I48" s="213">
        <f t="shared" ref="I48:I51" si="154">(E48-C48)/C48</f>
        <v>0</v>
      </c>
      <c r="J48" s="200">
        <v>27.625</v>
      </c>
      <c r="K48" s="199">
        <f>J48/$B$47</f>
        <v>2.7749010327152043E-2</v>
      </c>
      <c r="L48" s="200">
        <f t="shared" si="5"/>
        <v>0</v>
      </c>
      <c r="M48" s="201">
        <f t="shared" si="6"/>
        <v>0</v>
      </c>
      <c r="N48" s="202">
        <f t="shared" si="7"/>
        <v>0</v>
      </c>
      <c r="O48" s="246">
        <v>27.625</v>
      </c>
      <c r="P48" s="247">
        <f>O48/$B$47</f>
        <v>2.7749010327152043E-2</v>
      </c>
      <c r="Q48" s="248">
        <f t="shared" si="9"/>
        <v>0</v>
      </c>
      <c r="R48" s="249">
        <f t="shared" si="10"/>
        <v>0</v>
      </c>
      <c r="S48" s="247">
        <f t="shared" si="11"/>
        <v>0</v>
      </c>
      <c r="T48" s="256">
        <v>24.504000000000001</v>
      </c>
      <c r="U48" s="257">
        <f>T48/$B$47</f>
        <v>2.4613999965847375E-2</v>
      </c>
      <c r="V48" s="258">
        <f t="shared" si="13"/>
        <v>-3.1209999999999987</v>
      </c>
      <c r="W48" s="259">
        <f t="shared" si="14"/>
        <v>-0.31</v>
      </c>
      <c r="X48" s="257">
        <f t="shared" si="15"/>
        <v>-0.11297737556561081</v>
      </c>
      <c r="Y48" s="274">
        <v>21.51</v>
      </c>
      <c r="Z48" s="265">
        <f>Y48/$B$47</f>
        <v>2.1606559715367981E-2</v>
      </c>
      <c r="AA48" s="264">
        <f t="shared" si="17"/>
        <v>-6.1149999999999984</v>
      </c>
      <c r="AB48" s="266">
        <f t="shared" si="18"/>
        <v>-0.61</v>
      </c>
      <c r="AC48" s="280">
        <f t="shared" si="19"/>
        <v>-0.22135746606334836</v>
      </c>
      <c r="AD48" s="354">
        <v>18.027000000000001</v>
      </c>
      <c r="AE48" s="353">
        <f>AD48/$B$47</f>
        <v>1.8107924313758187E-2</v>
      </c>
      <c r="AF48" s="354">
        <f t="shared" si="21"/>
        <v>-9.597999999999999</v>
      </c>
      <c r="AG48" s="359">
        <f t="shared" si="22"/>
        <v>-0.96</v>
      </c>
      <c r="AH48" s="370">
        <f t="shared" si="23"/>
        <v>-0.34743891402714927</v>
      </c>
      <c r="AI48" s="344">
        <v>8.8149999999999995</v>
      </c>
      <c r="AJ48" s="343">
        <f>AI48/$B$47</f>
        <v>8.8545710781482451E-3</v>
      </c>
      <c r="AK48" s="344">
        <f t="shared" si="25"/>
        <v>-18.810000000000002</v>
      </c>
      <c r="AL48" s="349">
        <f t="shared" si="26"/>
        <v>-1.89</v>
      </c>
      <c r="AM48" s="364">
        <f t="shared" si="27"/>
        <v>-0.68090497737556566</v>
      </c>
      <c r="AN48" s="334">
        <v>9.6270000000000007</v>
      </c>
      <c r="AO48" s="333">
        <f>AN48/$B$47</f>
        <v>9.6702161961807337E-3</v>
      </c>
      <c r="AP48" s="334">
        <f t="shared" si="29"/>
        <v>-17.997999999999998</v>
      </c>
      <c r="AQ48" s="339">
        <f t="shared" si="30"/>
        <v>-1.81</v>
      </c>
      <c r="AR48" s="379">
        <f t="shared" si="31"/>
        <v>-0.65151131221719449</v>
      </c>
      <c r="AS48" s="172">
        <v>8.0459999999999994</v>
      </c>
      <c r="AT48" s="173">
        <f>AS48/$B$47</f>
        <v>8.0821189897652603E-3</v>
      </c>
      <c r="AU48" s="174">
        <f t="shared" si="33"/>
        <v>-19.579000000000001</v>
      </c>
      <c r="AV48" s="179">
        <f t="shared" si="34"/>
        <v>-1.97</v>
      </c>
      <c r="AW48" s="183">
        <f t="shared" si="35"/>
        <v>-0.7087420814479638</v>
      </c>
      <c r="AX48" s="393">
        <v>26.033000000000001</v>
      </c>
      <c r="AY48" s="394">
        <f>AX48/$B$47</f>
        <v>2.6149863741058793E-2</v>
      </c>
      <c r="AZ48" s="395">
        <f t="shared" si="37"/>
        <v>-1.5919999999999987</v>
      </c>
      <c r="BA48" s="396">
        <f t="shared" si="38"/>
        <v>-0.16</v>
      </c>
      <c r="BB48" s="394">
        <f t="shared" si="39"/>
        <v>-5.7628959276018056E-2</v>
      </c>
      <c r="BC48" s="383">
        <v>14.747</v>
      </c>
      <c r="BD48" s="384">
        <f>BC48/$B$47</f>
        <v>1.4813200191656514E-2</v>
      </c>
      <c r="BE48" s="385">
        <f t="shared" si="41"/>
        <v>-12.878</v>
      </c>
      <c r="BF48" s="386">
        <f t="shared" si="42"/>
        <v>-1.29</v>
      </c>
      <c r="BG48" s="384">
        <f t="shared" si="43"/>
        <v>-0.46617194570135745</v>
      </c>
      <c r="BH48" s="587">
        <v>8.4149999999999991</v>
      </c>
      <c r="BI48" s="573">
        <f>BH48/$B$47</f>
        <v>8.4527754535016989E-3</v>
      </c>
      <c r="BJ48" s="576">
        <f t="shared" si="45"/>
        <v>-19.21</v>
      </c>
      <c r="BK48" s="588">
        <f t="shared" si="46"/>
        <v>-1.93</v>
      </c>
      <c r="BL48" s="573">
        <f t="shared" si="47"/>
        <v>-0.69538461538461538</v>
      </c>
      <c r="BM48" s="448">
        <v>6.4130000000000003</v>
      </c>
      <c r="BN48" s="449">
        <f>BM48/$B$47</f>
        <v>6.44178835214574E-3</v>
      </c>
      <c r="BO48" s="450">
        <f t="shared" si="49"/>
        <v>-21.212</v>
      </c>
      <c r="BP48" s="451">
        <f t="shared" si="50"/>
        <v>-2.13</v>
      </c>
      <c r="BQ48" s="449">
        <f t="shared" si="51"/>
        <v>-0.76785520361990944</v>
      </c>
      <c r="BR48" s="525">
        <v>4.7030000000000003</v>
      </c>
      <c r="BS48" s="526">
        <f>BR48/$B$47</f>
        <v>4.724112056781758E-3</v>
      </c>
      <c r="BT48" s="527">
        <f t="shared" si="53"/>
        <v>-22.922000000000001</v>
      </c>
      <c r="BU48" s="528">
        <f t="shared" si="54"/>
        <v>-2.2999999999999998</v>
      </c>
      <c r="BV48" s="529">
        <f t="shared" si="55"/>
        <v>-0.82975565610859736</v>
      </c>
    </row>
    <row r="49" spans="1:74" ht="14.45" customHeight="1" x14ac:dyDescent="0.2">
      <c r="A49" s="7" t="s">
        <v>62</v>
      </c>
      <c r="B49" s="57"/>
      <c r="C49" s="138">
        <v>189.03700000000001</v>
      </c>
      <c r="D49" s="58">
        <v>0.18988559874077252</v>
      </c>
      <c r="E49" s="188">
        <v>189.03700000000001</v>
      </c>
      <c r="F49" s="189">
        <f t="shared" ref="F49:F51" si="155">E49/$B$47</f>
        <v>0.18988559874077252</v>
      </c>
      <c r="G49" s="190">
        <f t="shared" si="1"/>
        <v>0</v>
      </c>
      <c r="H49" s="191">
        <f t="shared" si="153"/>
        <v>0</v>
      </c>
      <c r="I49" s="213">
        <f t="shared" si="154"/>
        <v>0</v>
      </c>
      <c r="J49" s="200">
        <v>189.03700000000001</v>
      </c>
      <c r="K49" s="199">
        <f t="shared" ref="K49:K51" si="156">J49/$B$47</f>
        <v>0.18988559874077252</v>
      </c>
      <c r="L49" s="200">
        <f t="shared" si="5"/>
        <v>0</v>
      </c>
      <c r="M49" s="201">
        <f t="shared" si="6"/>
        <v>0</v>
      </c>
      <c r="N49" s="202">
        <f t="shared" si="7"/>
        <v>0</v>
      </c>
      <c r="O49" s="246">
        <v>180.15799999999999</v>
      </c>
      <c r="P49" s="247">
        <f t="shared" ref="P49:P51" si="157">O49/$B$47</f>
        <v>0.18096674036268082</v>
      </c>
      <c r="Q49" s="248">
        <f t="shared" si="9"/>
        <v>-8.8790000000000191</v>
      </c>
      <c r="R49" s="249">
        <f t="shared" si="10"/>
        <v>-0.89</v>
      </c>
      <c r="S49" s="247">
        <f t="shared" si="11"/>
        <v>-4.6969640863957947E-2</v>
      </c>
      <c r="T49" s="256">
        <v>170.983</v>
      </c>
      <c r="U49" s="257">
        <f t="shared" ref="U49:U51" si="158">T49/$B$47</f>
        <v>0.17175055322235069</v>
      </c>
      <c r="V49" s="258">
        <f t="shared" si="13"/>
        <v>-18.054000000000002</v>
      </c>
      <c r="W49" s="259">
        <f t="shared" si="14"/>
        <v>-1.81</v>
      </c>
      <c r="X49" s="257">
        <f t="shared" si="15"/>
        <v>-9.5505112755703919E-2</v>
      </c>
      <c r="Y49" s="274">
        <v>151.959</v>
      </c>
      <c r="Z49" s="265">
        <f t="shared" ref="Z49:Z51" si="159">Y49/$B$47</f>
        <v>0.152641153314161</v>
      </c>
      <c r="AA49" s="264">
        <f t="shared" si="17"/>
        <v>-37.078000000000003</v>
      </c>
      <c r="AB49" s="266">
        <f t="shared" si="18"/>
        <v>-3.72</v>
      </c>
      <c r="AC49" s="280">
        <f t="shared" si="19"/>
        <v>-0.19614149610922729</v>
      </c>
      <c r="AD49" s="354">
        <v>162.10900000000001</v>
      </c>
      <c r="AE49" s="353">
        <f t="shared" ref="AE49:AE51" si="160">AD49/$B$47</f>
        <v>0.16283671728956708</v>
      </c>
      <c r="AF49" s="354">
        <f t="shared" si="21"/>
        <v>-26.927999999999997</v>
      </c>
      <c r="AG49" s="359">
        <f t="shared" si="22"/>
        <v>-2.7</v>
      </c>
      <c r="AH49" s="370">
        <f t="shared" si="23"/>
        <v>-0.14244830377121936</v>
      </c>
      <c r="AI49" s="344">
        <v>137.24700000000001</v>
      </c>
      <c r="AJ49" s="343">
        <f t="shared" ref="AJ49:AJ51" si="161">AI49/$B$47</f>
        <v>0.13786311023966108</v>
      </c>
      <c r="AK49" s="344">
        <f t="shared" si="25"/>
        <v>-51.789999999999992</v>
      </c>
      <c r="AL49" s="349">
        <f t="shared" si="26"/>
        <v>-5.2</v>
      </c>
      <c r="AM49" s="364">
        <f t="shared" si="27"/>
        <v>-0.27396753016605208</v>
      </c>
      <c r="AN49" s="334">
        <v>108.253</v>
      </c>
      <c r="AO49" s="333">
        <f t="shared" ref="AO49:AO51" si="162">AN49/$B$47</f>
        <v>0.10873895438715621</v>
      </c>
      <c r="AP49" s="334">
        <f t="shared" si="29"/>
        <v>-80.784000000000006</v>
      </c>
      <c r="AQ49" s="339">
        <f t="shared" si="30"/>
        <v>-8.11</v>
      </c>
      <c r="AR49" s="379">
        <f t="shared" si="31"/>
        <v>-0.4273449113136582</v>
      </c>
      <c r="AS49" s="172">
        <v>85.468000000000004</v>
      </c>
      <c r="AT49" s="173">
        <f t="shared" ref="AT49:AT51" si="163">AS49/$B$47</f>
        <v>8.5851671118227363E-2</v>
      </c>
      <c r="AU49" s="174">
        <f t="shared" si="33"/>
        <v>-103.569</v>
      </c>
      <c r="AV49" s="179">
        <f t="shared" si="34"/>
        <v>-10.4</v>
      </c>
      <c r="AW49" s="183">
        <f t="shared" si="35"/>
        <v>-0.54787687066553103</v>
      </c>
      <c r="AX49" s="393">
        <v>180.267</v>
      </c>
      <c r="AY49" s="394">
        <f t="shared" ref="AY49:AY51" si="164">AX49/$B$47</f>
        <v>0.18107622967039702</v>
      </c>
      <c r="AZ49" s="395">
        <f t="shared" si="37"/>
        <v>-8.7700000000000102</v>
      </c>
      <c r="BA49" s="396">
        <f t="shared" si="38"/>
        <v>-0.88</v>
      </c>
      <c r="BB49" s="394">
        <f t="shared" si="39"/>
        <v>-4.6393034167914272E-2</v>
      </c>
      <c r="BC49" s="383">
        <v>144.28</v>
      </c>
      <c r="BD49" s="384">
        <f t="shared" ref="BD49:BD51" si="165">BC49/$B$47</f>
        <v>0.14492768181000895</v>
      </c>
      <c r="BE49" s="385">
        <f t="shared" si="41"/>
        <v>-44.757000000000005</v>
      </c>
      <c r="BF49" s="386">
        <f t="shared" si="42"/>
        <v>-4.5</v>
      </c>
      <c r="BG49" s="384">
        <f t="shared" si="43"/>
        <v>-0.23676317334701674</v>
      </c>
      <c r="BH49" s="587">
        <v>110.139</v>
      </c>
      <c r="BI49" s="573">
        <f t="shared" ref="BI49:BI51" si="166">BH49/$B$47</f>
        <v>0.11063342075736467</v>
      </c>
      <c r="BJ49" s="576">
        <f t="shared" si="45"/>
        <v>-78.89800000000001</v>
      </c>
      <c r="BK49" s="588">
        <f t="shared" si="46"/>
        <v>-7.93</v>
      </c>
      <c r="BL49" s="573">
        <f t="shared" si="47"/>
        <v>-0.41736802848119686</v>
      </c>
      <c r="BM49" s="448">
        <v>100.297</v>
      </c>
      <c r="BN49" s="449">
        <f t="shared" ref="BN49:BN51" si="167">BM49/$B$47</f>
        <v>0.10074723941293641</v>
      </c>
      <c r="BO49" s="450">
        <f t="shared" si="49"/>
        <v>-88.740000000000009</v>
      </c>
      <c r="BP49" s="451">
        <f t="shared" si="50"/>
        <v>-8.91</v>
      </c>
      <c r="BQ49" s="449">
        <f t="shared" si="51"/>
        <v>-0.46943191015515484</v>
      </c>
      <c r="BR49" s="525">
        <v>48.664999999999999</v>
      </c>
      <c r="BS49" s="526">
        <f t="shared" ref="BS49:BS51" si="168">BR49/$B$47</f>
        <v>4.888346018356033E-2</v>
      </c>
      <c r="BT49" s="527">
        <f t="shared" si="53"/>
        <v>-140.37200000000001</v>
      </c>
      <c r="BU49" s="528">
        <f t="shared" si="54"/>
        <v>-14.1</v>
      </c>
      <c r="BV49" s="529">
        <f t="shared" si="55"/>
        <v>-0.74256362511042817</v>
      </c>
    </row>
    <row r="50" spans="1:74" ht="14.45" customHeight="1" x14ac:dyDescent="0.2">
      <c r="A50" s="7" t="s">
        <v>63</v>
      </c>
      <c r="B50" s="57"/>
      <c r="C50" s="138">
        <v>527.56299999999999</v>
      </c>
      <c r="D50" s="58">
        <v>0.52993126281351366</v>
      </c>
      <c r="E50" s="188">
        <v>527.56299999999999</v>
      </c>
      <c r="F50" s="189">
        <f t="shared" si="155"/>
        <v>0.52993126281351366</v>
      </c>
      <c r="G50" s="190">
        <f t="shared" si="1"/>
        <v>0</v>
      </c>
      <c r="H50" s="191">
        <f t="shared" si="153"/>
        <v>0</v>
      </c>
      <c r="I50" s="213">
        <f t="shared" si="154"/>
        <v>0</v>
      </c>
      <c r="J50" s="200">
        <v>527.56299999999999</v>
      </c>
      <c r="K50" s="199">
        <f t="shared" si="156"/>
        <v>0.52993126281351366</v>
      </c>
      <c r="L50" s="200">
        <f t="shared" si="5"/>
        <v>0</v>
      </c>
      <c r="M50" s="201">
        <f t="shared" si="6"/>
        <v>0</v>
      </c>
      <c r="N50" s="202">
        <f t="shared" si="7"/>
        <v>0</v>
      </c>
      <c r="O50" s="246">
        <v>526.08100000000002</v>
      </c>
      <c r="P50" s="247">
        <f t="shared" si="157"/>
        <v>0.52844261002419823</v>
      </c>
      <c r="Q50" s="248">
        <f t="shared" si="9"/>
        <v>-1.4819999999999709</v>
      </c>
      <c r="R50" s="249">
        <f t="shared" si="10"/>
        <v>-0.15</v>
      </c>
      <c r="S50" s="247">
        <f t="shared" si="11"/>
        <v>-2.8091431734218867E-3</v>
      </c>
      <c r="T50" s="256">
        <v>523.91899999999998</v>
      </c>
      <c r="U50" s="257">
        <f t="shared" si="158"/>
        <v>0.52627090467298354</v>
      </c>
      <c r="V50" s="258">
        <f t="shared" si="13"/>
        <v>-3.6440000000000055</v>
      </c>
      <c r="W50" s="259">
        <f t="shared" si="14"/>
        <v>-0.37</v>
      </c>
      <c r="X50" s="257">
        <f t="shared" si="15"/>
        <v>-6.9072319324895897E-3</v>
      </c>
      <c r="Y50" s="274">
        <v>515.84</v>
      </c>
      <c r="Z50" s="265">
        <f t="shared" si="159"/>
        <v>0.51815563754418503</v>
      </c>
      <c r="AA50" s="264">
        <f t="shared" si="17"/>
        <v>-11.722999999999956</v>
      </c>
      <c r="AB50" s="266">
        <f t="shared" si="18"/>
        <v>-1.18</v>
      </c>
      <c r="AC50" s="280">
        <f t="shared" si="19"/>
        <v>-2.222104279488887E-2</v>
      </c>
      <c r="AD50" s="354">
        <v>517.54700000000003</v>
      </c>
      <c r="AE50" s="353">
        <f t="shared" si="160"/>
        <v>0.51987030037236415</v>
      </c>
      <c r="AF50" s="354">
        <f t="shared" si="21"/>
        <v>-10.015999999999963</v>
      </c>
      <c r="AG50" s="359">
        <f t="shared" si="22"/>
        <v>-1.01</v>
      </c>
      <c r="AH50" s="370">
        <f t="shared" si="23"/>
        <v>-1.8985410273275348E-2</v>
      </c>
      <c r="AI50" s="344">
        <v>499.57499999999999</v>
      </c>
      <c r="AJ50" s="343">
        <f t="shared" si="161"/>
        <v>0.50181762295699484</v>
      </c>
      <c r="AK50" s="344">
        <f t="shared" si="25"/>
        <v>-27.988</v>
      </c>
      <c r="AL50" s="349">
        <f t="shared" si="26"/>
        <v>-2.81</v>
      </c>
      <c r="AM50" s="364">
        <f t="shared" si="27"/>
        <v>-5.3051483898605478E-2</v>
      </c>
      <c r="AN50" s="334">
        <v>472.31</v>
      </c>
      <c r="AO50" s="333">
        <f t="shared" si="162"/>
        <v>0.47443022869202467</v>
      </c>
      <c r="AP50" s="334">
        <f t="shared" si="29"/>
        <v>-55.252999999999986</v>
      </c>
      <c r="AQ50" s="339">
        <f t="shared" si="30"/>
        <v>-5.55</v>
      </c>
      <c r="AR50" s="379">
        <f t="shared" si="31"/>
        <v>-0.10473251535835527</v>
      </c>
      <c r="AS50" s="172">
        <v>436.47300000000001</v>
      </c>
      <c r="AT50" s="173">
        <f t="shared" si="163"/>
        <v>0.43843235419087906</v>
      </c>
      <c r="AU50" s="174">
        <f t="shared" si="33"/>
        <v>-91.089999999999975</v>
      </c>
      <c r="AV50" s="179">
        <f t="shared" si="34"/>
        <v>-9.15</v>
      </c>
      <c r="AW50" s="183">
        <f t="shared" si="35"/>
        <v>-0.17266184323009759</v>
      </c>
      <c r="AX50" s="393">
        <v>526.24300000000005</v>
      </c>
      <c r="AY50" s="394">
        <f t="shared" si="164"/>
        <v>0.52860533725218006</v>
      </c>
      <c r="AZ50" s="395">
        <f t="shared" si="37"/>
        <v>-1.3199999999999363</v>
      </c>
      <c r="BA50" s="396">
        <f t="shared" si="38"/>
        <v>-0.13</v>
      </c>
      <c r="BB50" s="394">
        <f t="shared" si="39"/>
        <v>-2.5020708427238763E-3</v>
      </c>
      <c r="BC50" s="383">
        <v>509.13499999999999</v>
      </c>
      <c r="BD50" s="384">
        <f t="shared" si="165"/>
        <v>0.51142053838604729</v>
      </c>
      <c r="BE50" s="385">
        <f t="shared" si="41"/>
        <v>-18.427999999999997</v>
      </c>
      <c r="BF50" s="386">
        <f t="shared" si="42"/>
        <v>-1.85</v>
      </c>
      <c r="BG50" s="384">
        <f t="shared" si="43"/>
        <v>-3.4930425370998344E-2</v>
      </c>
      <c r="BH50" s="587">
        <v>489.04199999999997</v>
      </c>
      <c r="BI50" s="573">
        <f t="shared" si="166"/>
        <v>0.49123733967098965</v>
      </c>
      <c r="BJ50" s="576">
        <f t="shared" si="45"/>
        <v>-38.521000000000015</v>
      </c>
      <c r="BK50" s="588">
        <f t="shared" si="46"/>
        <v>-3.87</v>
      </c>
      <c r="BL50" s="573">
        <f t="shared" si="47"/>
        <v>-7.3016871918614487E-2</v>
      </c>
      <c r="BM50" s="448">
        <v>483.36</v>
      </c>
      <c r="BN50" s="449">
        <f t="shared" si="167"/>
        <v>0.48552983282288553</v>
      </c>
      <c r="BO50" s="450">
        <f t="shared" si="49"/>
        <v>-44.202999999999975</v>
      </c>
      <c r="BP50" s="451">
        <f t="shared" si="50"/>
        <v>-4.4400000000000004</v>
      </c>
      <c r="BQ50" s="449">
        <f t="shared" si="51"/>
        <v>-8.3787149591612708E-2</v>
      </c>
      <c r="BR50" s="525">
        <v>411.04300000000001</v>
      </c>
      <c r="BS50" s="526">
        <f t="shared" si="168"/>
        <v>0.41288819735397492</v>
      </c>
      <c r="BT50" s="527">
        <f t="shared" si="53"/>
        <v>-116.51999999999998</v>
      </c>
      <c r="BU50" s="528">
        <f t="shared" si="54"/>
        <v>-11.7</v>
      </c>
      <c r="BV50" s="529">
        <f t="shared" si="55"/>
        <v>-0.22086461711681823</v>
      </c>
    </row>
    <row r="51" spans="1:74" ht="14.45" customHeight="1" x14ac:dyDescent="0.2">
      <c r="A51" s="7" t="s">
        <v>64</v>
      </c>
      <c r="B51" s="57"/>
      <c r="C51" s="138">
        <v>715.94</v>
      </c>
      <c r="D51" s="58">
        <v>0.71915389877361935</v>
      </c>
      <c r="E51" s="188">
        <v>715.94</v>
      </c>
      <c r="F51" s="189">
        <f t="shared" si="155"/>
        <v>0.71915389877361935</v>
      </c>
      <c r="G51" s="190">
        <f t="shared" si="1"/>
        <v>0</v>
      </c>
      <c r="H51" s="191">
        <f t="shared" si="153"/>
        <v>0</v>
      </c>
      <c r="I51" s="213">
        <f t="shared" si="154"/>
        <v>0</v>
      </c>
      <c r="J51" s="200">
        <v>715.94</v>
      </c>
      <c r="K51" s="199">
        <f t="shared" si="156"/>
        <v>0.71915389877361935</v>
      </c>
      <c r="L51" s="200">
        <f t="shared" si="5"/>
        <v>0</v>
      </c>
      <c r="M51" s="201">
        <f t="shared" si="6"/>
        <v>0</v>
      </c>
      <c r="N51" s="202">
        <f t="shared" si="7"/>
        <v>0</v>
      </c>
      <c r="O51" s="246">
        <v>715.59299999999996</v>
      </c>
      <c r="P51" s="247">
        <f t="shared" si="157"/>
        <v>0.71880534106923843</v>
      </c>
      <c r="Q51" s="248">
        <f t="shared" si="9"/>
        <v>-0.34700000000009368</v>
      </c>
      <c r="R51" s="249">
        <f t="shared" si="10"/>
        <v>-0.03</v>
      </c>
      <c r="S51" s="247">
        <f t="shared" si="11"/>
        <v>-4.8467748694037722E-4</v>
      </c>
      <c r="T51" s="256">
        <v>715.39800000000002</v>
      </c>
      <c r="U51" s="257">
        <f t="shared" si="158"/>
        <v>0.71860946570222328</v>
      </c>
      <c r="V51" s="258">
        <f t="shared" si="13"/>
        <v>-0.54200000000003001</v>
      </c>
      <c r="W51" s="259">
        <f t="shared" si="14"/>
        <v>-0.05</v>
      </c>
      <c r="X51" s="257">
        <f t="shared" si="15"/>
        <v>-7.5704667988941803E-4</v>
      </c>
      <c r="Y51" s="274">
        <v>715.029</v>
      </c>
      <c r="Z51" s="265">
        <f t="shared" si="159"/>
        <v>0.71823880923848682</v>
      </c>
      <c r="AA51" s="264">
        <f t="shared" si="17"/>
        <v>-0.91100000000005821</v>
      </c>
      <c r="AB51" s="266">
        <f t="shared" si="18"/>
        <v>-0.09</v>
      </c>
      <c r="AC51" s="280">
        <f t="shared" si="19"/>
        <v>-1.2724529988547338E-3</v>
      </c>
      <c r="AD51" s="354">
        <v>712.45399999999995</v>
      </c>
      <c r="AE51" s="353">
        <f t="shared" si="160"/>
        <v>0.71565224990482468</v>
      </c>
      <c r="AF51" s="354">
        <f t="shared" si="21"/>
        <v>-3.4860000000001037</v>
      </c>
      <c r="AG51" s="359">
        <f t="shared" si="22"/>
        <v>-0.35</v>
      </c>
      <c r="AH51" s="370">
        <f t="shared" si="23"/>
        <v>-4.8691231108753579E-3</v>
      </c>
      <c r="AI51" s="344">
        <v>708.31</v>
      </c>
      <c r="AJ51" s="343">
        <f t="shared" si="161"/>
        <v>0.7114896472334864</v>
      </c>
      <c r="AK51" s="344">
        <f t="shared" si="25"/>
        <v>-7.6300000000001091</v>
      </c>
      <c r="AL51" s="349">
        <f t="shared" si="26"/>
        <v>-0.77</v>
      </c>
      <c r="AM51" s="364">
        <f t="shared" si="27"/>
        <v>-1.0657317652317385E-2</v>
      </c>
      <c r="AN51" s="334">
        <v>702.62400000000002</v>
      </c>
      <c r="AO51" s="333">
        <f t="shared" si="162"/>
        <v>0.70577812242913585</v>
      </c>
      <c r="AP51" s="334">
        <f t="shared" si="29"/>
        <v>-13.316000000000031</v>
      </c>
      <c r="AQ51" s="339">
        <f t="shared" si="30"/>
        <v>-1.34</v>
      </c>
      <c r="AR51" s="379">
        <f t="shared" si="31"/>
        <v>-1.859932396569549E-2</v>
      </c>
      <c r="AS51" s="172">
        <v>683.21299999999997</v>
      </c>
      <c r="AT51" s="173">
        <f t="shared" si="163"/>
        <v>0.68627998525410061</v>
      </c>
      <c r="AU51" s="174">
        <f t="shared" si="33"/>
        <v>-32.727000000000089</v>
      </c>
      <c r="AV51" s="179">
        <f t="shared" si="34"/>
        <v>-3.29</v>
      </c>
      <c r="AW51" s="183">
        <f t="shared" si="35"/>
        <v>-4.5711931167416384E-2</v>
      </c>
      <c r="AX51" s="393">
        <v>715.39800000000002</v>
      </c>
      <c r="AY51" s="394">
        <f t="shared" si="164"/>
        <v>0.71860946570222328</v>
      </c>
      <c r="AZ51" s="395">
        <f t="shared" si="37"/>
        <v>-0.54200000000003001</v>
      </c>
      <c r="BA51" s="396">
        <f t="shared" si="38"/>
        <v>-0.05</v>
      </c>
      <c r="BB51" s="394">
        <f t="shared" si="39"/>
        <v>-7.5704667988941803E-4</v>
      </c>
      <c r="BC51" s="383">
        <v>712.596</v>
      </c>
      <c r="BD51" s="384">
        <f t="shared" si="165"/>
        <v>0.71579488735157426</v>
      </c>
      <c r="BE51" s="385">
        <f t="shared" si="41"/>
        <v>-3.3440000000000509</v>
      </c>
      <c r="BF51" s="386">
        <f t="shared" si="42"/>
        <v>-0.34</v>
      </c>
      <c r="BG51" s="384">
        <f t="shared" si="43"/>
        <v>-4.6707824678046354E-3</v>
      </c>
      <c r="BH51" s="587">
        <v>706.11300000000006</v>
      </c>
      <c r="BI51" s="573">
        <f t="shared" si="166"/>
        <v>0.70928278476511541</v>
      </c>
      <c r="BJ51" s="576">
        <f t="shared" si="45"/>
        <v>-9.8269999999999982</v>
      </c>
      <c r="BK51" s="588">
        <f t="shared" si="46"/>
        <v>-0.99</v>
      </c>
      <c r="BL51" s="573">
        <f t="shared" si="47"/>
        <v>-1.3726010559544092E-2</v>
      </c>
      <c r="BM51" s="448">
        <v>704.78</v>
      </c>
      <c r="BN51" s="449">
        <f t="shared" si="167"/>
        <v>0.70794380084598074</v>
      </c>
      <c r="BO51" s="450">
        <f t="shared" si="49"/>
        <v>-11.160000000000082</v>
      </c>
      <c r="BP51" s="451">
        <f t="shared" si="50"/>
        <v>-1.1200000000000001</v>
      </c>
      <c r="BQ51" s="449">
        <f t="shared" si="51"/>
        <v>-1.5587898427242619E-2</v>
      </c>
      <c r="BR51" s="525">
        <v>689.49900000000002</v>
      </c>
      <c r="BS51" s="526">
        <f t="shared" si="168"/>
        <v>0.69259420349542111</v>
      </c>
      <c r="BT51" s="527">
        <f t="shared" si="53"/>
        <v>-26.441000000000031</v>
      </c>
      <c r="BU51" s="528">
        <f t="shared" si="54"/>
        <v>-2.66</v>
      </c>
      <c r="BV51" s="529">
        <f t="shared" si="55"/>
        <v>-3.6931865798809999E-2</v>
      </c>
    </row>
    <row r="52" spans="1:74" ht="14.45" customHeight="1" x14ac:dyDescent="0.2">
      <c r="A52" s="4" t="s">
        <v>47</v>
      </c>
      <c r="B52" s="57">
        <v>1910.53</v>
      </c>
      <c r="C52" s="138"/>
      <c r="D52" s="58"/>
      <c r="E52" s="188"/>
      <c r="F52" s="189"/>
      <c r="G52" s="190"/>
      <c r="H52" s="208"/>
      <c r="I52" s="213"/>
      <c r="J52" s="200"/>
      <c r="K52" s="199"/>
      <c r="L52" s="200"/>
      <c r="M52" s="201"/>
      <c r="N52" s="202"/>
      <c r="O52" s="246"/>
      <c r="P52" s="247"/>
      <c r="Q52" s="248"/>
      <c r="R52" s="249"/>
      <c r="S52" s="247"/>
      <c r="T52" s="256"/>
      <c r="U52" s="257"/>
      <c r="V52" s="258"/>
      <c r="W52" s="259"/>
      <c r="X52" s="257"/>
      <c r="Y52" s="274"/>
      <c r="Z52" s="265"/>
      <c r="AA52" s="264"/>
      <c r="AB52" s="266"/>
      <c r="AC52" s="280"/>
      <c r="AD52" s="354"/>
      <c r="AE52" s="353"/>
      <c r="AF52" s="354"/>
      <c r="AG52" s="359"/>
      <c r="AH52" s="370"/>
      <c r="AI52" s="344"/>
      <c r="AJ52" s="343"/>
      <c r="AK52" s="344"/>
      <c r="AL52" s="349"/>
      <c r="AM52" s="364"/>
      <c r="AN52" s="334"/>
      <c r="AO52" s="333"/>
      <c r="AP52" s="334"/>
      <c r="AQ52" s="339"/>
      <c r="AR52" s="379"/>
      <c r="AS52" s="172"/>
      <c r="AT52" s="173"/>
      <c r="AU52" s="174"/>
      <c r="AV52" s="179"/>
      <c r="AW52" s="183"/>
      <c r="AX52" s="393"/>
      <c r="AY52" s="394"/>
      <c r="AZ52" s="395"/>
      <c r="BA52" s="396"/>
      <c r="BB52" s="394"/>
      <c r="BC52" s="383"/>
      <c r="BD52" s="384"/>
      <c r="BE52" s="385"/>
      <c r="BF52" s="386"/>
      <c r="BG52" s="384"/>
      <c r="BH52" s="587"/>
      <c r="BI52" s="573"/>
      <c r="BJ52" s="576"/>
      <c r="BK52" s="588"/>
      <c r="BL52" s="573"/>
      <c r="BM52" s="448"/>
      <c r="BN52" s="449"/>
      <c r="BO52" s="450"/>
      <c r="BP52" s="451"/>
      <c r="BQ52" s="449"/>
      <c r="BR52" s="525"/>
      <c r="BS52" s="526"/>
      <c r="BT52" s="527"/>
      <c r="BU52" s="528"/>
      <c r="BV52" s="529"/>
    </row>
    <row r="53" spans="1:74" ht="14.45" customHeight="1" x14ac:dyDescent="0.2">
      <c r="A53" s="7" t="s">
        <v>61</v>
      </c>
      <c r="B53" s="57"/>
      <c r="C53" s="138">
        <v>26.66</v>
      </c>
      <c r="D53" s="58">
        <v>1.3954243063443129E-2</v>
      </c>
      <c r="E53" s="188">
        <v>26.66</v>
      </c>
      <c r="F53" s="189">
        <f>E53/$B$52</f>
        <v>1.3954243063443129E-2</v>
      </c>
      <c r="G53" s="190">
        <f t="shared" si="1"/>
        <v>0</v>
      </c>
      <c r="H53" s="191">
        <f t="shared" ref="H53:H56" si="169">ROUND((F53-D53)*100,2)</f>
        <v>0</v>
      </c>
      <c r="I53" s="213">
        <f t="shared" ref="I53:I56" si="170">(E53-C53)/C53</f>
        <v>0</v>
      </c>
      <c r="J53" s="200">
        <v>26.66</v>
      </c>
      <c r="K53" s="199">
        <f>J53/$B$52</f>
        <v>1.3954243063443129E-2</v>
      </c>
      <c r="L53" s="200">
        <f t="shared" si="5"/>
        <v>0</v>
      </c>
      <c r="M53" s="201">
        <f t="shared" si="6"/>
        <v>0</v>
      </c>
      <c r="N53" s="202">
        <f t="shared" si="7"/>
        <v>0</v>
      </c>
      <c r="O53" s="246">
        <v>26.66</v>
      </c>
      <c r="P53" s="247">
        <f>O53/$B$52</f>
        <v>1.3954243063443129E-2</v>
      </c>
      <c r="Q53" s="248">
        <f t="shared" si="9"/>
        <v>0</v>
      </c>
      <c r="R53" s="249">
        <f t="shared" si="10"/>
        <v>0</v>
      </c>
      <c r="S53" s="247">
        <f t="shared" si="11"/>
        <v>0</v>
      </c>
      <c r="T53" s="256">
        <v>23.122</v>
      </c>
      <c r="U53" s="257">
        <f>T53/$B$52</f>
        <v>1.2102400904461066E-2</v>
      </c>
      <c r="V53" s="258">
        <f t="shared" si="13"/>
        <v>-3.5380000000000003</v>
      </c>
      <c r="W53" s="259">
        <f t="shared" si="14"/>
        <v>-0.19</v>
      </c>
      <c r="X53" s="257">
        <f t="shared" si="15"/>
        <v>-0.13270817704426108</v>
      </c>
      <c r="Y53" s="274">
        <v>20.954999999999998</v>
      </c>
      <c r="Z53" s="265">
        <f>Y53/$B$52</f>
        <v>1.0968160667458766E-2</v>
      </c>
      <c r="AA53" s="264">
        <f t="shared" si="17"/>
        <v>-5.7050000000000018</v>
      </c>
      <c r="AB53" s="266">
        <f t="shared" si="18"/>
        <v>-0.3</v>
      </c>
      <c r="AC53" s="280">
        <f t="shared" si="19"/>
        <v>-0.21399099774943742</v>
      </c>
      <c r="AD53" s="354">
        <v>19.989000000000001</v>
      </c>
      <c r="AE53" s="353">
        <f>AD53/$B$52</f>
        <v>1.046254180777062E-2</v>
      </c>
      <c r="AF53" s="354">
        <f t="shared" si="21"/>
        <v>-6.6709999999999994</v>
      </c>
      <c r="AG53" s="359">
        <f t="shared" si="22"/>
        <v>-0.35</v>
      </c>
      <c r="AH53" s="370">
        <f t="shared" si="23"/>
        <v>-0.25022505626406599</v>
      </c>
      <c r="AI53" s="344">
        <v>16.141999999999999</v>
      </c>
      <c r="AJ53" s="343">
        <f>AI53/$B$52</f>
        <v>8.4489644234845823E-3</v>
      </c>
      <c r="AK53" s="344">
        <f t="shared" si="25"/>
        <v>-10.518000000000001</v>
      </c>
      <c r="AL53" s="349">
        <f t="shared" si="26"/>
        <v>-0.55000000000000004</v>
      </c>
      <c r="AM53" s="364">
        <f t="shared" si="27"/>
        <v>-0.39452363090772696</v>
      </c>
      <c r="AN53" s="334">
        <v>15.590999999999999</v>
      </c>
      <c r="AO53" s="333">
        <f>AN53/$B$52</f>
        <v>8.1605627757742605E-3</v>
      </c>
      <c r="AP53" s="334">
        <f t="shared" si="29"/>
        <v>-11.069000000000001</v>
      </c>
      <c r="AQ53" s="339">
        <f t="shared" si="30"/>
        <v>-0.57999999999999996</v>
      </c>
      <c r="AR53" s="379">
        <f t="shared" si="31"/>
        <v>-0.41519129782445613</v>
      </c>
      <c r="AS53" s="172">
        <v>14.994</v>
      </c>
      <c r="AT53" s="173">
        <f>AS53/$B$52</f>
        <v>7.8480840395073626E-3</v>
      </c>
      <c r="AU53" s="174">
        <f t="shared" si="33"/>
        <v>-11.666</v>
      </c>
      <c r="AV53" s="179">
        <f t="shared" si="34"/>
        <v>-0.61</v>
      </c>
      <c r="AW53" s="183">
        <f t="shared" si="35"/>
        <v>-0.43758439609902477</v>
      </c>
      <c r="AX53" s="393">
        <v>24.263999999999999</v>
      </c>
      <c r="AY53" s="394">
        <f>AX53/$B$52</f>
        <v>1.2700140798626559E-2</v>
      </c>
      <c r="AZ53" s="395">
        <f t="shared" si="37"/>
        <v>-2.3960000000000008</v>
      </c>
      <c r="BA53" s="396">
        <f t="shared" si="38"/>
        <v>-0.13</v>
      </c>
      <c r="BB53" s="394">
        <f t="shared" si="39"/>
        <v>-8.9872468117029286E-2</v>
      </c>
      <c r="BC53" s="383">
        <v>19.268000000000001</v>
      </c>
      <c r="BD53" s="384">
        <f>BC53/$B$52</f>
        <v>1.0085159615394681E-2</v>
      </c>
      <c r="BE53" s="385">
        <f t="shared" si="41"/>
        <v>-7.3919999999999995</v>
      </c>
      <c r="BF53" s="386">
        <f t="shared" si="42"/>
        <v>-0.39</v>
      </c>
      <c r="BG53" s="384">
        <f t="shared" si="43"/>
        <v>-0.2772693173293323</v>
      </c>
      <c r="BH53" s="587">
        <v>12.935</v>
      </c>
      <c r="BI53" s="573">
        <f>BH53/$B$52</f>
        <v>6.7703726191161622E-3</v>
      </c>
      <c r="BJ53" s="576">
        <f t="shared" si="45"/>
        <v>-13.725</v>
      </c>
      <c r="BK53" s="588">
        <f t="shared" si="46"/>
        <v>-0.72</v>
      </c>
      <c r="BL53" s="573">
        <f t="shared" si="47"/>
        <v>-0.51481620405101269</v>
      </c>
      <c r="BM53" s="448">
        <v>12.805</v>
      </c>
      <c r="BN53" s="449">
        <f>BM53/$B$52</f>
        <v>6.7023286731953957E-3</v>
      </c>
      <c r="BO53" s="450">
        <f t="shared" si="49"/>
        <v>-13.855</v>
      </c>
      <c r="BP53" s="451">
        <f t="shared" si="50"/>
        <v>-0.73</v>
      </c>
      <c r="BQ53" s="449">
        <f t="shared" si="51"/>
        <v>-0.51969242310577646</v>
      </c>
      <c r="BR53" s="525">
        <v>6.407</v>
      </c>
      <c r="BS53" s="526">
        <f>BR53/$B$52</f>
        <v>3.3535197039564939E-3</v>
      </c>
      <c r="BT53" s="527">
        <f t="shared" si="53"/>
        <v>-20.253</v>
      </c>
      <c r="BU53" s="528">
        <f t="shared" si="54"/>
        <v>-1.06</v>
      </c>
      <c r="BV53" s="529">
        <f t="shared" si="55"/>
        <v>-0.75967741935483868</v>
      </c>
    </row>
    <row r="54" spans="1:74" ht="14.45" customHeight="1" x14ac:dyDescent="0.2">
      <c r="A54" s="7" t="s">
        <v>62</v>
      </c>
      <c r="B54" s="57"/>
      <c r="C54" s="138">
        <v>165.70500000000001</v>
      </c>
      <c r="D54" s="58">
        <v>8.6732477375387987E-2</v>
      </c>
      <c r="E54" s="188">
        <v>165.70500000000001</v>
      </c>
      <c r="F54" s="189">
        <f t="shared" ref="F54:F56" si="171">E54/$B$52</f>
        <v>8.6732477375387987E-2</v>
      </c>
      <c r="G54" s="190">
        <f t="shared" si="1"/>
        <v>0</v>
      </c>
      <c r="H54" s="191">
        <f t="shared" si="169"/>
        <v>0</v>
      </c>
      <c r="I54" s="213">
        <f t="shared" si="170"/>
        <v>0</v>
      </c>
      <c r="J54" s="200">
        <v>165.70500000000001</v>
      </c>
      <c r="K54" s="199">
        <f t="shared" ref="K54:K56" si="172">J54/$B$52</f>
        <v>8.6732477375387987E-2</v>
      </c>
      <c r="L54" s="200">
        <f t="shared" si="5"/>
        <v>0</v>
      </c>
      <c r="M54" s="201">
        <f t="shared" si="6"/>
        <v>0</v>
      </c>
      <c r="N54" s="202">
        <f t="shared" si="7"/>
        <v>0</v>
      </c>
      <c r="O54" s="246">
        <v>162.89400000000001</v>
      </c>
      <c r="P54" s="247">
        <f t="shared" ref="P54:P56" si="173">O54/$B$52</f>
        <v>8.5261157898593593E-2</v>
      </c>
      <c r="Q54" s="248">
        <f t="shared" si="9"/>
        <v>-2.811000000000007</v>
      </c>
      <c r="R54" s="249">
        <f t="shared" si="10"/>
        <v>-0.15</v>
      </c>
      <c r="S54" s="247">
        <f t="shared" si="11"/>
        <v>-1.6963881596813654E-2</v>
      </c>
      <c r="T54" s="256">
        <v>153.756</v>
      </c>
      <c r="U54" s="257">
        <f t="shared" ref="U54:U56" si="174">T54/$B$52</f>
        <v>8.0478191915332398E-2</v>
      </c>
      <c r="V54" s="258">
        <f t="shared" si="13"/>
        <v>-11.949000000000012</v>
      </c>
      <c r="W54" s="259">
        <f t="shared" si="14"/>
        <v>-0.63</v>
      </c>
      <c r="X54" s="257">
        <f t="shared" si="15"/>
        <v>-7.2110075133520482E-2</v>
      </c>
      <c r="Y54" s="274">
        <v>137.74100000000001</v>
      </c>
      <c r="Z54" s="265">
        <f t="shared" ref="Z54:Z56" si="175">Y54/$B$52</f>
        <v>7.2095701192862724E-2</v>
      </c>
      <c r="AA54" s="264">
        <f t="shared" si="17"/>
        <v>-27.963999999999999</v>
      </c>
      <c r="AB54" s="266">
        <f t="shared" si="18"/>
        <v>-1.46</v>
      </c>
      <c r="AC54" s="280">
        <f t="shared" si="19"/>
        <v>-0.16875773211429948</v>
      </c>
      <c r="AD54" s="354">
        <v>147.27199999999999</v>
      </c>
      <c r="AE54" s="353">
        <f t="shared" ref="AE54:AE56" si="176">AD54/$B$52</f>
        <v>7.7084369258792057E-2</v>
      </c>
      <c r="AF54" s="354">
        <f t="shared" si="21"/>
        <v>-18.433000000000021</v>
      </c>
      <c r="AG54" s="359">
        <f t="shared" si="22"/>
        <v>-0.96</v>
      </c>
      <c r="AH54" s="370">
        <f t="shared" si="23"/>
        <v>-0.11123985395733393</v>
      </c>
      <c r="AI54" s="344">
        <v>114.837</v>
      </c>
      <c r="AJ54" s="343">
        <f t="shared" ref="AJ54:AJ56" si="177">AI54/$B$52</f>
        <v>6.0107404751561087E-2</v>
      </c>
      <c r="AK54" s="344">
        <f t="shared" si="25"/>
        <v>-50.868000000000009</v>
      </c>
      <c r="AL54" s="349">
        <f t="shared" si="26"/>
        <v>-2.66</v>
      </c>
      <c r="AM54" s="364">
        <f t="shared" si="27"/>
        <v>-0.30697927039015122</v>
      </c>
      <c r="AN54" s="334">
        <v>116.869</v>
      </c>
      <c r="AO54" s="333">
        <f t="shared" ref="AO54:AO56" si="178">AN54/$B$52</f>
        <v>6.1170983967799512E-2</v>
      </c>
      <c r="AP54" s="334">
        <f t="shared" si="29"/>
        <v>-48.836000000000013</v>
      </c>
      <c r="AQ54" s="339">
        <f t="shared" si="30"/>
        <v>-2.56</v>
      </c>
      <c r="AR54" s="379">
        <f t="shared" si="31"/>
        <v>-0.29471651428743856</v>
      </c>
      <c r="AS54" s="172">
        <v>115.23099999999999</v>
      </c>
      <c r="AT54" s="173">
        <f t="shared" ref="AT54:AT56" si="179">AS54/$B$52</f>
        <v>6.0313630249197864E-2</v>
      </c>
      <c r="AU54" s="174">
        <f t="shared" si="33"/>
        <v>-50.474000000000018</v>
      </c>
      <c r="AV54" s="179">
        <f t="shared" si="34"/>
        <v>-2.64</v>
      </c>
      <c r="AW54" s="183">
        <f t="shared" si="35"/>
        <v>-0.30460155094897567</v>
      </c>
      <c r="AX54" s="393">
        <v>162.83600000000001</v>
      </c>
      <c r="AY54" s="394">
        <f t="shared" ref="AY54:AY56" si="180">AX54/$B$52</f>
        <v>8.5230799830413553E-2</v>
      </c>
      <c r="AZ54" s="395">
        <f t="shared" si="37"/>
        <v>-2.8689999999999998</v>
      </c>
      <c r="BA54" s="396">
        <f t="shared" si="38"/>
        <v>-0.15</v>
      </c>
      <c r="BB54" s="394">
        <f t="shared" si="39"/>
        <v>-1.7313901209981591E-2</v>
      </c>
      <c r="BC54" s="383">
        <v>133.827</v>
      </c>
      <c r="BD54" s="384">
        <f t="shared" ref="BD54:BD56" si="181">BC54/$B$52</f>
        <v>7.0047055005679051E-2</v>
      </c>
      <c r="BE54" s="385">
        <f t="shared" si="41"/>
        <v>-31.878000000000014</v>
      </c>
      <c r="BF54" s="386">
        <f t="shared" si="42"/>
        <v>-1.67</v>
      </c>
      <c r="BG54" s="384">
        <f t="shared" si="43"/>
        <v>-0.1923780211822215</v>
      </c>
      <c r="BH54" s="587">
        <v>98.853999999999999</v>
      </c>
      <c r="BI54" s="573">
        <f t="shared" ref="BI54:BI56" si="182">BH54/$B$52</f>
        <v>5.1741663308087285E-2</v>
      </c>
      <c r="BJ54" s="576">
        <f t="shared" si="45"/>
        <v>-66.851000000000013</v>
      </c>
      <c r="BK54" s="588">
        <f t="shared" si="46"/>
        <v>-3.5</v>
      </c>
      <c r="BL54" s="573">
        <f t="shared" si="47"/>
        <v>-0.40343381310159626</v>
      </c>
      <c r="BM54" s="448">
        <v>86.195999999999998</v>
      </c>
      <c r="BN54" s="449">
        <f t="shared" ref="BN54:BN56" si="183">BM54/$B$52</f>
        <v>4.5116276635279215E-2</v>
      </c>
      <c r="BO54" s="450">
        <f t="shared" si="49"/>
        <v>-79.509000000000015</v>
      </c>
      <c r="BP54" s="451">
        <f t="shared" si="50"/>
        <v>-4.16</v>
      </c>
      <c r="BQ54" s="449">
        <f t="shared" si="51"/>
        <v>-0.47982257626504937</v>
      </c>
      <c r="BR54" s="525">
        <v>56.146999999999998</v>
      </c>
      <c r="BS54" s="526">
        <f t="shared" ref="BS54:BS56" si="184">BR54/$B$52</f>
        <v>2.9388180243178595E-2</v>
      </c>
      <c r="BT54" s="527">
        <f t="shared" si="53"/>
        <v>-109.55800000000002</v>
      </c>
      <c r="BU54" s="528">
        <f t="shared" si="54"/>
        <v>-5.73</v>
      </c>
      <c r="BV54" s="529">
        <f t="shared" si="55"/>
        <v>-0.66116290999064609</v>
      </c>
    </row>
    <row r="55" spans="1:74" ht="14.45" customHeight="1" x14ac:dyDescent="0.2">
      <c r="A55" s="7" t="s">
        <v>63</v>
      </c>
      <c r="B55" s="57"/>
      <c r="C55" s="138">
        <v>439.315</v>
      </c>
      <c r="D55" s="58">
        <v>0.2299440469398544</v>
      </c>
      <c r="E55" s="188">
        <v>439.315</v>
      </c>
      <c r="F55" s="189">
        <f t="shared" si="171"/>
        <v>0.2299440469398544</v>
      </c>
      <c r="G55" s="190">
        <f t="shared" si="1"/>
        <v>0</v>
      </c>
      <c r="H55" s="191">
        <f t="shared" si="169"/>
        <v>0</v>
      </c>
      <c r="I55" s="213">
        <f t="shared" si="170"/>
        <v>0</v>
      </c>
      <c r="J55" s="200">
        <v>439.315</v>
      </c>
      <c r="K55" s="199">
        <f t="shared" si="172"/>
        <v>0.2299440469398544</v>
      </c>
      <c r="L55" s="200">
        <f t="shared" si="5"/>
        <v>0</v>
      </c>
      <c r="M55" s="201">
        <f t="shared" si="6"/>
        <v>0</v>
      </c>
      <c r="N55" s="202">
        <f t="shared" si="7"/>
        <v>0</v>
      </c>
      <c r="O55" s="246">
        <v>438.96699999999998</v>
      </c>
      <c r="P55" s="247">
        <f t="shared" si="173"/>
        <v>0.22976189853077417</v>
      </c>
      <c r="Q55" s="248">
        <f t="shared" si="9"/>
        <v>-0.34800000000001319</v>
      </c>
      <c r="R55" s="249">
        <f t="shared" si="10"/>
        <v>-0.02</v>
      </c>
      <c r="S55" s="247">
        <f t="shared" si="11"/>
        <v>-7.9214231246375194E-4</v>
      </c>
      <c r="T55" s="256">
        <v>435.73899999999998</v>
      </c>
      <c r="U55" s="257">
        <f t="shared" si="174"/>
        <v>0.22807231501206471</v>
      </c>
      <c r="V55" s="258">
        <f t="shared" si="13"/>
        <v>-3.5760000000000218</v>
      </c>
      <c r="W55" s="259">
        <f t="shared" si="14"/>
        <v>-0.19</v>
      </c>
      <c r="X55" s="257">
        <f t="shared" si="15"/>
        <v>-8.139945141868641E-3</v>
      </c>
      <c r="Y55" s="274">
        <v>426.42700000000002</v>
      </c>
      <c r="Z55" s="265">
        <f t="shared" si="175"/>
        <v>0.22319827482426344</v>
      </c>
      <c r="AA55" s="264">
        <f t="shared" si="17"/>
        <v>-12.887999999999977</v>
      </c>
      <c r="AB55" s="266">
        <f t="shared" si="18"/>
        <v>-0.67</v>
      </c>
      <c r="AC55" s="280">
        <f t="shared" si="19"/>
        <v>-2.9336580813311579E-2</v>
      </c>
      <c r="AD55" s="354">
        <v>428.82900000000001</v>
      </c>
      <c r="AE55" s="353">
        <f t="shared" si="176"/>
        <v>0.22445551757889173</v>
      </c>
      <c r="AF55" s="354">
        <f t="shared" si="21"/>
        <v>-10.48599999999999</v>
      </c>
      <c r="AG55" s="359">
        <f t="shared" si="22"/>
        <v>-0.55000000000000004</v>
      </c>
      <c r="AH55" s="370">
        <f t="shared" si="23"/>
        <v>-2.3868977840501668E-2</v>
      </c>
      <c r="AI55" s="344">
        <v>411.93900000000002</v>
      </c>
      <c r="AJ55" s="343">
        <f t="shared" si="177"/>
        <v>0.21561503875887844</v>
      </c>
      <c r="AK55" s="344">
        <f t="shared" si="25"/>
        <v>-27.375999999999976</v>
      </c>
      <c r="AL55" s="349">
        <f t="shared" si="26"/>
        <v>-1.43</v>
      </c>
      <c r="AM55" s="364">
        <f t="shared" si="27"/>
        <v>-6.2315195247146071E-2</v>
      </c>
      <c r="AN55" s="334">
        <v>413.30799999999999</v>
      </c>
      <c r="AO55" s="333">
        <f t="shared" si="178"/>
        <v>0.21633159385092096</v>
      </c>
      <c r="AP55" s="334">
        <f t="shared" si="29"/>
        <v>-26.007000000000005</v>
      </c>
      <c r="AQ55" s="339">
        <f t="shared" si="30"/>
        <v>-1.36</v>
      </c>
      <c r="AR55" s="379">
        <f t="shared" si="31"/>
        <v>-5.9198980230586264E-2</v>
      </c>
      <c r="AS55" s="172">
        <v>407.935</v>
      </c>
      <c r="AT55" s="173">
        <f t="shared" si="179"/>
        <v>0.21351928522451885</v>
      </c>
      <c r="AU55" s="174">
        <f t="shared" si="33"/>
        <v>-31.379999999999995</v>
      </c>
      <c r="AV55" s="179">
        <f t="shared" si="34"/>
        <v>-1.64</v>
      </c>
      <c r="AW55" s="183">
        <f t="shared" si="35"/>
        <v>-7.1429384382504568E-2</v>
      </c>
      <c r="AX55" s="393">
        <v>438.00900000000001</v>
      </c>
      <c r="AY55" s="394">
        <f t="shared" si="180"/>
        <v>0.22926046699083502</v>
      </c>
      <c r="AZ55" s="395">
        <f t="shared" si="37"/>
        <v>-1.3059999999999832</v>
      </c>
      <c r="BA55" s="396">
        <f t="shared" si="38"/>
        <v>-7.0000000000000007E-2</v>
      </c>
      <c r="BB55" s="394">
        <f t="shared" si="39"/>
        <v>-2.9728099427517459E-3</v>
      </c>
      <c r="BC55" s="383">
        <v>424.262</v>
      </c>
      <c r="BD55" s="384">
        <f t="shared" si="181"/>
        <v>0.22206508141719838</v>
      </c>
      <c r="BE55" s="385">
        <f t="shared" si="41"/>
        <v>-15.052999999999997</v>
      </c>
      <c r="BF55" s="386">
        <f t="shared" si="42"/>
        <v>-0.79</v>
      </c>
      <c r="BG55" s="384">
        <f t="shared" si="43"/>
        <v>-3.4264707556081624E-2</v>
      </c>
      <c r="BH55" s="587">
        <v>405.45</v>
      </c>
      <c r="BI55" s="573">
        <f t="shared" si="182"/>
        <v>0.21221859902749499</v>
      </c>
      <c r="BJ55" s="576">
        <f t="shared" si="45"/>
        <v>-33.865000000000009</v>
      </c>
      <c r="BK55" s="588">
        <f t="shared" si="46"/>
        <v>-1.77</v>
      </c>
      <c r="BL55" s="573">
        <f t="shared" si="47"/>
        <v>-7.7085917849379168E-2</v>
      </c>
      <c r="BM55" s="448">
        <v>391.30200000000002</v>
      </c>
      <c r="BN55" s="449">
        <f t="shared" si="183"/>
        <v>0.20481332405144123</v>
      </c>
      <c r="BO55" s="450">
        <f t="shared" si="49"/>
        <v>-48.012999999999977</v>
      </c>
      <c r="BP55" s="451">
        <f t="shared" si="50"/>
        <v>-2.5099999999999998</v>
      </c>
      <c r="BQ55" s="449">
        <f t="shared" si="51"/>
        <v>-0.10929060013885247</v>
      </c>
      <c r="BR55" s="525">
        <v>321.12400000000002</v>
      </c>
      <c r="BS55" s="526">
        <f t="shared" si="184"/>
        <v>0.16808110838353757</v>
      </c>
      <c r="BT55" s="527">
        <f t="shared" si="53"/>
        <v>-118.19099999999997</v>
      </c>
      <c r="BU55" s="528">
        <f t="shared" si="54"/>
        <v>-6.19</v>
      </c>
      <c r="BV55" s="529">
        <f t="shared" si="55"/>
        <v>-0.26903474727701077</v>
      </c>
    </row>
    <row r="56" spans="1:74" ht="14.45" customHeight="1" x14ac:dyDescent="0.2">
      <c r="A56" s="7" t="s">
        <v>64</v>
      </c>
      <c r="B56" s="57"/>
      <c r="C56" s="138">
        <v>697.38400000000001</v>
      </c>
      <c r="D56" s="58">
        <v>0.3650212244769776</v>
      </c>
      <c r="E56" s="188">
        <v>697.38400000000001</v>
      </c>
      <c r="F56" s="189">
        <f t="shared" si="171"/>
        <v>0.3650212244769776</v>
      </c>
      <c r="G56" s="190">
        <f t="shared" si="1"/>
        <v>0</v>
      </c>
      <c r="H56" s="191">
        <f t="shared" si="169"/>
        <v>0</v>
      </c>
      <c r="I56" s="213">
        <f t="shared" si="170"/>
        <v>0</v>
      </c>
      <c r="J56" s="200">
        <v>697.38400000000001</v>
      </c>
      <c r="K56" s="199">
        <f t="shared" si="172"/>
        <v>0.3650212244769776</v>
      </c>
      <c r="L56" s="200">
        <f t="shared" si="5"/>
        <v>0</v>
      </c>
      <c r="M56" s="201">
        <f t="shared" si="6"/>
        <v>0</v>
      </c>
      <c r="N56" s="202">
        <f t="shared" si="7"/>
        <v>0</v>
      </c>
      <c r="O56" s="246">
        <v>697.23500000000001</v>
      </c>
      <c r="P56" s="247">
        <f t="shared" si="173"/>
        <v>0.36494323564665304</v>
      </c>
      <c r="Q56" s="248">
        <f t="shared" si="9"/>
        <v>-0.14900000000000091</v>
      </c>
      <c r="R56" s="249">
        <f t="shared" si="10"/>
        <v>-0.01</v>
      </c>
      <c r="S56" s="247">
        <f t="shared" si="11"/>
        <v>-2.1365560437291493E-4</v>
      </c>
      <c r="T56" s="256">
        <v>695.51599999999996</v>
      </c>
      <c r="U56" s="257">
        <f t="shared" si="174"/>
        <v>0.36404348531559305</v>
      </c>
      <c r="V56" s="258">
        <f t="shared" si="13"/>
        <v>-1.8680000000000518</v>
      </c>
      <c r="W56" s="259">
        <f t="shared" si="14"/>
        <v>-0.1</v>
      </c>
      <c r="X56" s="257">
        <f t="shared" si="15"/>
        <v>-2.6785816709302933E-3</v>
      </c>
      <c r="Y56" s="274">
        <v>693.95600000000002</v>
      </c>
      <c r="Z56" s="265">
        <f t="shared" si="175"/>
        <v>0.36322695796454391</v>
      </c>
      <c r="AA56" s="264">
        <f t="shared" si="17"/>
        <v>-3.4279999999999973</v>
      </c>
      <c r="AB56" s="266">
        <f t="shared" si="18"/>
        <v>-0.18</v>
      </c>
      <c r="AC56" s="280">
        <f t="shared" si="19"/>
        <v>-4.9155128308076999E-3</v>
      </c>
      <c r="AD56" s="354">
        <v>692.94299999999998</v>
      </c>
      <c r="AE56" s="353">
        <f t="shared" si="176"/>
        <v>0.3626967386013305</v>
      </c>
      <c r="AF56" s="354">
        <f t="shared" si="21"/>
        <v>-4.4410000000000309</v>
      </c>
      <c r="AG56" s="359">
        <f t="shared" si="22"/>
        <v>-0.23</v>
      </c>
      <c r="AH56" s="370">
        <f t="shared" si="23"/>
        <v>-6.3680841544974231E-3</v>
      </c>
      <c r="AI56" s="344">
        <v>688.923</v>
      </c>
      <c r="AJ56" s="343">
        <f t="shared" si="177"/>
        <v>0.36059261042747304</v>
      </c>
      <c r="AK56" s="344">
        <f t="shared" si="25"/>
        <v>-8.4610000000000127</v>
      </c>
      <c r="AL56" s="349">
        <f t="shared" si="26"/>
        <v>-0.44</v>
      </c>
      <c r="AM56" s="364">
        <f t="shared" si="27"/>
        <v>-1.2132483681873992E-2</v>
      </c>
      <c r="AN56" s="334">
        <v>690.98099999999999</v>
      </c>
      <c r="AO56" s="333">
        <f t="shared" si="178"/>
        <v>0.3616697984328956</v>
      </c>
      <c r="AP56" s="334">
        <f t="shared" si="29"/>
        <v>-6.40300000000002</v>
      </c>
      <c r="AQ56" s="339">
        <f t="shared" si="30"/>
        <v>-0.34</v>
      </c>
      <c r="AR56" s="379">
        <f t="shared" si="31"/>
        <v>-9.1814552671125524E-3</v>
      </c>
      <c r="AS56" s="172">
        <v>686.50599999999997</v>
      </c>
      <c r="AT56" s="173">
        <f t="shared" si="179"/>
        <v>0.3593275164483154</v>
      </c>
      <c r="AU56" s="174">
        <f t="shared" si="33"/>
        <v>-10.878000000000043</v>
      </c>
      <c r="AV56" s="179">
        <f t="shared" si="34"/>
        <v>-0.56999999999999995</v>
      </c>
      <c r="AW56" s="183">
        <f t="shared" si="35"/>
        <v>-1.5598293049453447E-2</v>
      </c>
      <c r="AX56" s="393">
        <v>695.67899999999997</v>
      </c>
      <c r="AY56" s="394">
        <f t="shared" si="180"/>
        <v>0.36412880195547831</v>
      </c>
      <c r="AZ56" s="395">
        <f t="shared" si="37"/>
        <v>-1.7050000000000409</v>
      </c>
      <c r="BA56" s="396">
        <f t="shared" si="38"/>
        <v>-0.09</v>
      </c>
      <c r="BB56" s="394">
        <f t="shared" si="39"/>
        <v>-2.4448510433276944E-3</v>
      </c>
      <c r="BC56" s="383">
        <v>691.90599999999995</v>
      </c>
      <c r="BD56" s="384">
        <f t="shared" si="181"/>
        <v>0.36215395727887023</v>
      </c>
      <c r="BE56" s="385">
        <f t="shared" si="41"/>
        <v>-5.4780000000000655</v>
      </c>
      <c r="BF56" s="386">
        <f t="shared" si="42"/>
        <v>-0.28999999999999998</v>
      </c>
      <c r="BG56" s="384">
        <f t="shared" si="43"/>
        <v>-7.855069803723724E-3</v>
      </c>
      <c r="BH56" s="587">
        <v>686.62699999999995</v>
      </c>
      <c r="BI56" s="573">
        <f t="shared" si="182"/>
        <v>0.35939084965951856</v>
      </c>
      <c r="BJ56" s="576">
        <f t="shared" si="45"/>
        <v>-10.757000000000062</v>
      </c>
      <c r="BK56" s="588">
        <f t="shared" si="46"/>
        <v>-0.56000000000000005</v>
      </c>
      <c r="BL56" s="573">
        <f t="shared" si="47"/>
        <v>-1.54247874915399E-2</v>
      </c>
      <c r="BM56" s="448">
        <v>684.77700000000004</v>
      </c>
      <c r="BN56" s="449">
        <f t="shared" si="183"/>
        <v>0.35842253196756924</v>
      </c>
      <c r="BO56" s="450">
        <f t="shared" si="49"/>
        <v>-12.606999999999971</v>
      </c>
      <c r="BP56" s="451">
        <f t="shared" si="50"/>
        <v>-0.66</v>
      </c>
      <c r="BQ56" s="449">
        <f t="shared" si="51"/>
        <v>-1.8077558418317555E-2</v>
      </c>
      <c r="BR56" s="525">
        <v>662.79399999999998</v>
      </c>
      <c r="BS56" s="526">
        <f t="shared" si="184"/>
        <v>0.34691630071236779</v>
      </c>
      <c r="BT56" s="527">
        <f t="shared" si="53"/>
        <v>-34.590000000000032</v>
      </c>
      <c r="BU56" s="528">
        <f t="shared" si="54"/>
        <v>-1.81</v>
      </c>
      <c r="BV56" s="529">
        <f t="shared" si="55"/>
        <v>-4.95996466795912E-2</v>
      </c>
    </row>
    <row r="57" spans="1:74" ht="14.45" customHeight="1" x14ac:dyDescent="0.2">
      <c r="A57" s="4" t="s">
        <v>48</v>
      </c>
      <c r="B57" s="57">
        <v>203.99799999999999</v>
      </c>
      <c r="C57" s="138"/>
      <c r="D57" s="58"/>
      <c r="E57" s="188"/>
      <c r="F57" s="189"/>
      <c r="G57" s="190"/>
      <c r="H57" s="208"/>
      <c r="I57" s="213"/>
      <c r="J57" s="200"/>
      <c r="K57" s="199"/>
      <c r="L57" s="200"/>
      <c r="M57" s="201"/>
      <c r="N57" s="202"/>
      <c r="O57" s="246"/>
      <c r="P57" s="247"/>
      <c r="Q57" s="248"/>
      <c r="R57" s="249"/>
      <c r="S57" s="247"/>
      <c r="T57" s="256"/>
      <c r="U57" s="257"/>
      <c r="V57" s="258"/>
      <c r="W57" s="259"/>
      <c r="X57" s="257"/>
      <c r="Y57" s="274"/>
      <c r="Z57" s="265"/>
      <c r="AA57" s="264"/>
      <c r="AB57" s="266"/>
      <c r="AC57" s="280"/>
      <c r="AD57" s="354"/>
      <c r="AE57" s="353"/>
      <c r="AF57" s="354"/>
      <c r="AG57" s="359"/>
      <c r="AH57" s="370"/>
      <c r="AI57" s="344"/>
      <c r="AJ57" s="343"/>
      <c r="AK57" s="344"/>
      <c r="AL57" s="349"/>
      <c r="AM57" s="364"/>
      <c r="AN57" s="334"/>
      <c r="AO57" s="333"/>
      <c r="AP57" s="334"/>
      <c r="AQ57" s="339"/>
      <c r="AR57" s="379"/>
      <c r="AS57" s="172"/>
      <c r="AT57" s="173"/>
      <c r="AU57" s="174"/>
      <c r="AV57" s="179"/>
      <c r="AW57" s="183"/>
      <c r="AX57" s="393"/>
      <c r="AY57" s="394"/>
      <c r="AZ57" s="395"/>
      <c r="BA57" s="396"/>
      <c r="BB57" s="394"/>
      <c r="BC57" s="383"/>
      <c r="BD57" s="384"/>
      <c r="BE57" s="385"/>
      <c r="BF57" s="386"/>
      <c r="BG57" s="384"/>
      <c r="BH57" s="587"/>
      <c r="BI57" s="573"/>
      <c r="BJ57" s="576"/>
      <c r="BK57" s="588"/>
      <c r="BL57" s="573"/>
      <c r="BM57" s="448"/>
      <c r="BN57" s="449"/>
      <c r="BO57" s="450"/>
      <c r="BP57" s="451"/>
      <c r="BQ57" s="449"/>
      <c r="BR57" s="525"/>
      <c r="BS57" s="526"/>
      <c r="BT57" s="527"/>
      <c r="BU57" s="528"/>
      <c r="BV57" s="529"/>
    </row>
    <row r="58" spans="1:74" ht="14.45" customHeight="1" x14ac:dyDescent="0.2">
      <c r="A58" s="7" t="s">
        <v>61</v>
      </c>
      <c r="B58" s="57"/>
      <c r="C58" s="138">
        <v>5.0090000000000003</v>
      </c>
      <c r="D58" s="58">
        <v>2.4554162295708785E-2</v>
      </c>
      <c r="E58" s="188">
        <v>5.0090000000000003</v>
      </c>
      <c r="F58" s="189">
        <f>E58/$B$57</f>
        <v>2.4554162295708785E-2</v>
      </c>
      <c r="G58" s="190">
        <f t="shared" si="1"/>
        <v>0</v>
      </c>
      <c r="H58" s="191">
        <f t="shared" ref="H58:H61" si="185">ROUND((F58-D58)*100,2)</f>
        <v>0</v>
      </c>
      <c r="I58" s="213">
        <f t="shared" ref="I58:I61" si="186">(E58-C58)/C58</f>
        <v>0</v>
      </c>
      <c r="J58" s="200">
        <v>5.0090000000000003</v>
      </c>
      <c r="K58" s="199">
        <f>J58/$B$57</f>
        <v>2.4554162295708785E-2</v>
      </c>
      <c r="L58" s="200">
        <f t="shared" si="5"/>
        <v>0</v>
      </c>
      <c r="M58" s="201">
        <f t="shared" si="6"/>
        <v>0</v>
      </c>
      <c r="N58" s="202">
        <f t="shared" si="7"/>
        <v>0</v>
      </c>
      <c r="O58" s="246">
        <v>5.0090000000000003</v>
      </c>
      <c r="P58" s="247">
        <f>O58/$B$57</f>
        <v>2.4554162295708785E-2</v>
      </c>
      <c r="Q58" s="248"/>
      <c r="R58" s="249"/>
      <c r="S58" s="247"/>
      <c r="T58" s="256">
        <v>4.4710000000000001</v>
      </c>
      <c r="U58" s="257">
        <f>T58/$B$57</f>
        <v>2.1916881538054295E-2</v>
      </c>
      <c r="V58" s="258">
        <f t="shared" si="13"/>
        <v>-0.53800000000000026</v>
      </c>
      <c r="W58" s="259">
        <f t="shared" si="14"/>
        <v>-0.26</v>
      </c>
      <c r="X58" s="257">
        <f t="shared" si="15"/>
        <v>-0.10740666799760436</v>
      </c>
      <c r="Y58" s="274">
        <v>2.9780000000000002</v>
      </c>
      <c r="Z58" s="265">
        <f>Y58/$B$57</f>
        <v>1.4598182335120934E-2</v>
      </c>
      <c r="AA58" s="264">
        <f t="shared" si="17"/>
        <v>-2.0310000000000001</v>
      </c>
      <c r="AB58" s="266">
        <f t="shared" si="18"/>
        <v>-1</v>
      </c>
      <c r="AC58" s="280">
        <f t="shared" si="19"/>
        <v>-0.40547015372329809</v>
      </c>
      <c r="AD58" s="354">
        <v>2.532</v>
      </c>
      <c r="AE58" s="353">
        <f>AD58/$B$57</f>
        <v>1.2411886391043051E-2</v>
      </c>
      <c r="AF58" s="354">
        <f t="shared" si="21"/>
        <v>-2.4770000000000003</v>
      </c>
      <c r="AG58" s="359">
        <f t="shared" si="22"/>
        <v>-1.21</v>
      </c>
      <c r="AH58" s="370">
        <f t="shared" si="23"/>
        <v>-0.49450988221201841</v>
      </c>
      <c r="AI58" s="344">
        <v>2.2429999999999999</v>
      </c>
      <c r="AJ58" s="343">
        <f>AI58/$B$57</f>
        <v>1.0995205835351327E-2</v>
      </c>
      <c r="AK58" s="344">
        <f t="shared" si="25"/>
        <v>-2.7660000000000005</v>
      </c>
      <c r="AL58" s="349">
        <f t="shared" si="26"/>
        <v>-1.36</v>
      </c>
      <c r="AM58" s="364">
        <f t="shared" si="27"/>
        <v>-0.55220602914753447</v>
      </c>
      <c r="AN58" s="334">
        <v>2.36</v>
      </c>
      <c r="AO58" s="333">
        <f>AN58/$B$57</f>
        <v>1.156874087000853E-2</v>
      </c>
      <c r="AP58" s="334">
        <f t="shared" si="29"/>
        <v>-2.6490000000000005</v>
      </c>
      <c r="AQ58" s="339">
        <f t="shared" si="30"/>
        <v>-1.3</v>
      </c>
      <c r="AR58" s="379">
        <f t="shared" si="31"/>
        <v>-0.52884807346775808</v>
      </c>
      <c r="AS58" s="172">
        <v>1.75</v>
      </c>
      <c r="AT58" s="173">
        <f>AS58/$B$57</f>
        <v>8.5785154756419183E-3</v>
      </c>
      <c r="AU58" s="174">
        <f t="shared" si="33"/>
        <v>-3.2590000000000003</v>
      </c>
      <c r="AV58" s="179">
        <f t="shared" si="34"/>
        <v>-1.6</v>
      </c>
      <c r="AW58" s="183">
        <f t="shared" si="35"/>
        <v>-0.6506288680375325</v>
      </c>
      <c r="AX58" s="393">
        <v>4.649</v>
      </c>
      <c r="AY58" s="394">
        <f>AX58/$B$57</f>
        <v>2.278943911214816E-2</v>
      </c>
      <c r="AZ58" s="395">
        <f t="shared" si="37"/>
        <v>-0.36000000000000032</v>
      </c>
      <c r="BA58" s="396">
        <f t="shared" si="38"/>
        <v>-0.18</v>
      </c>
      <c r="BB58" s="394">
        <f t="shared" si="39"/>
        <v>-7.1870632860850533E-2</v>
      </c>
      <c r="BC58" s="383">
        <v>2.4500000000000002</v>
      </c>
      <c r="BD58" s="384">
        <f>BC58/$B$57</f>
        <v>1.2009921665898687E-2</v>
      </c>
      <c r="BE58" s="385">
        <f t="shared" si="41"/>
        <v>-2.5590000000000002</v>
      </c>
      <c r="BF58" s="386">
        <f t="shared" si="42"/>
        <v>-1.25</v>
      </c>
      <c r="BG58" s="384">
        <f t="shared" si="43"/>
        <v>-0.51088041525254546</v>
      </c>
      <c r="BH58" s="587">
        <v>2.0179999999999998</v>
      </c>
      <c r="BI58" s="573">
        <f>BH58/$B$57</f>
        <v>9.8922538456259375E-3</v>
      </c>
      <c r="BJ58" s="576">
        <f t="shared" si="45"/>
        <v>-2.9910000000000005</v>
      </c>
      <c r="BK58" s="588">
        <f t="shared" si="46"/>
        <v>-1.47</v>
      </c>
      <c r="BL58" s="573">
        <f t="shared" si="47"/>
        <v>-0.59712517468556603</v>
      </c>
      <c r="BM58" s="448">
        <v>2.0179999999999998</v>
      </c>
      <c r="BN58" s="449">
        <f>BM58/$B$57</f>
        <v>9.8922538456259375E-3</v>
      </c>
      <c r="BO58" s="450">
        <f t="shared" si="49"/>
        <v>-2.9910000000000005</v>
      </c>
      <c r="BP58" s="451">
        <f t="shared" si="50"/>
        <v>-1.47</v>
      </c>
      <c r="BQ58" s="449">
        <f t="shared" si="51"/>
        <v>-0.59712517468556603</v>
      </c>
      <c r="BR58" s="525">
        <v>0.94599999999999995</v>
      </c>
      <c r="BS58" s="526">
        <f>BR58/$B$57</f>
        <v>4.6373003656898599E-3</v>
      </c>
      <c r="BT58" s="527">
        <f t="shared" si="53"/>
        <v>-4.0630000000000006</v>
      </c>
      <c r="BU58" s="528">
        <f t="shared" si="54"/>
        <v>-1.99</v>
      </c>
      <c r="BV58" s="529">
        <f t="shared" si="55"/>
        <v>-0.81113994809343193</v>
      </c>
    </row>
    <row r="59" spans="1:74" ht="14.45" customHeight="1" x14ac:dyDescent="0.2">
      <c r="A59" s="7" t="s">
        <v>62</v>
      </c>
      <c r="B59" s="57"/>
      <c r="C59" s="138">
        <v>31.039000000000001</v>
      </c>
      <c r="D59" s="61">
        <v>0.15215345248482828</v>
      </c>
      <c r="E59" s="188">
        <v>31.039000000000001</v>
      </c>
      <c r="F59" s="189">
        <f t="shared" ref="F59:F61" si="187">E59/$B$57</f>
        <v>0.15215345248482828</v>
      </c>
      <c r="G59" s="190">
        <f t="shared" si="1"/>
        <v>0</v>
      </c>
      <c r="H59" s="191">
        <f t="shared" si="185"/>
        <v>0</v>
      </c>
      <c r="I59" s="213">
        <f t="shared" si="186"/>
        <v>0</v>
      </c>
      <c r="J59" s="200">
        <v>31.039000000000001</v>
      </c>
      <c r="K59" s="199">
        <f t="shared" ref="K59:K60" si="188">J59/$B$57</f>
        <v>0.15215345248482828</v>
      </c>
      <c r="L59" s="200">
        <f t="shared" si="5"/>
        <v>0</v>
      </c>
      <c r="M59" s="201">
        <f t="shared" si="6"/>
        <v>0</v>
      </c>
      <c r="N59" s="202">
        <f t="shared" si="7"/>
        <v>0</v>
      </c>
      <c r="O59" s="246">
        <v>30.326000000000001</v>
      </c>
      <c r="P59" s="247">
        <f t="shared" ref="P59:P61" si="189">O59/$B$57</f>
        <v>0.14865832017960962</v>
      </c>
      <c r="Q59" s="248">
        <f t="shared" si="9"/>
        <v>-0.71300000000000097</v>
      </c>
      <c r="R59" s="249">
        <f t="shared" si="10"/>
        <v>-0.35</v>
      </c>
      <c r="S59" s="247">
        <f t="shared" si="11"/>
        <v>-2.2971100873095167E-2</v>
      </c>
      <c r="T59" s="256">
        <v>28.599</v>
      </c>
      <c r="U59" s="257">
        <f t="shared" ref="U59:U61" si="190">T59/$B$57</f>
        <v>0.14019255090736185</v>
      </c>
      <c r="V59" s="258">
        <f t="shared" si="13"/>
        <v>-2.4400000000000013</v>
      </c>
      <c r="W59" s="259">
        <f t="shared" si="14"/>
        <v>-1.2</v>
      </c>
      <c r="X59" s="257">
        <f t="shared" si="15"/>
        <v>-7.8610779986468676E-2</v>
      </c>
      <c r="Y59" s="274">
        <v>24.959</v>
      </c>
      <c r="Z59" s="265">
        <f t="shared" ref="Z59:Z61" si="191">Y59/$B$57</f>
        <v>0.12234923871802665</v>
      </c>
      <c r="AA59" s="264">
        <f t="shared" si="17"/>
        <v>-6.0800000000000018</v>
      </c>
      <c r="AB59" s="266">
        <f t="shared" si="18"/>
        <v>-2.98</v>
      </c>
      <c r="AC59" s="280">
        <f t="shared" si="19"/>
        <v>-0.19588259931054486</v>
      </c>
      <c r="AD59" s="354">
        <v>27.120999999999999</v>
      </c>
      <c r="AE59" s="353">
        <f t="shared" ref="AE59:AE61" si="192">AD59/$B$57</f>
        <v>0.13294738183707683</v>
      </c>
      <c r="AF59" s="354">
        <f t="shared" si="21"/>
        <v>-3.9180000000000028</v>
      </c>
      <c r="AG59" s="359">
        <f t="shared" si="22"/>
        <v>-1.92</v>
      </c>
      <c r="AH59" s="370">
        <f t="shared" si="23"/>
        <v>-0.12622829343728867</v>
      </c>
      <c r="AI59" s="344">
        <v>20.741</v>
      </c>
      <c r="AJ59" s="343">
        <f t="shared" ref="AJ59:AJ61" si="193">AI59/$B$57</f>
        <v>0.10167256541730801</v>
      </c>
      <c r="AK59" s="344">
        <f t="shared" si="25"/>
        <v>-10.298000000000002</v>
      </c>
      <c r="AL59" s="349">
        <f t="shared" si="26"/>
        <v>-5.05</v>
      </c>
      <c r="AM59" s="364">
        <f t="shared" si="27"/>
        <v>-0.33177615258223531</v>
      </c>
      <c r="AN59" s="334">
        <v>21.414000000000001</v>
      </c>
      <c r="AO59" s="333">
        <f t="shared" ref="AO59:AO61" si="194">AN59/$B$57</f>
        <v>0.10497161736879775</v>
      </c>
      <c r="AP59" s="334">
        <f t="shared" si="29"/>
        <v>-9.625</v>
      </c>
      <c r="AQ59" s="339">
        <f t="shared" si="30"/>
        <v>-4.72</v>
      </c>
      <c r="AR59" s="379">
        <f t="shared" si="31"/>
        <v>-0.31009375302039366</v>
      </c>
      <c r="AS59" s="172">
        <v>21.193999999999999</v>
      </c>
      <c r="AT59" s="173">
        <f t="shared" ref="AT59:AT61" si="195">AS59/$B$57</f>
        <v>0.10389317542328846</v>
      </c>
      <c r="AU59" s="174">
        <f t="shared" si="33"/>
        <v>-9.8450000000000024</v>
      </c>
      <c r="AV59" s="179">
        <f t="shared" si="34"/>
        <v>-4.83</v>
      </c>
      <c r="AW59" s="183">
        <f t="shared" si="35"/>
        <v>-0.31718161023228847</v>
      </c>
      <c r="AX59" s="393">
        <v>27.498000000000001</v>
      </c>
      <c r="AY59" s="394">
        <f t="shared" ref="AY59:AY61" si="196">AX59/$B$57</f>
        <v>0.13479543917097228</v>
      </c>
      <c r="AZ59" s="395">
        <f t="shared" si="37"/>
        <v>-3.5410000000000004</v>
      </c>
      <c r="BA59" s="396">
        <f t="shared" si="38"/>
        <v>-1.74</v>
      </c>
      <c r="BB59" s="394">
        <f t="shared" si="39"/>
        <v>-0.11408228357872355</v>
      </c>
      <c r="BC59" s="383">
        <v>20.734999999999999</v>
      </c>
      <c r="BD59" s="384">
        <f t="shared" ref="BD59:BD61" si="197">BC59/$B$57</f>
        <v>0.10164315336424867</v>
      </c>
      <c r="BE59" s="385">
        <f t="shared" si="41"/>
        <v>-10.304000000000002</v>
      </c>
      <c r="BF59" s="386">
        <f t="shared" si="42"/>
        <v>-5.05</v>
      </c>
      <c r="BG59" s="384">
        <f t="shared" si="43"/>
        <v>-0.33196945777892334</v>
      </c>
      <c r="BH59" s="587">
        <v>17.638000000000002</v>
      </c>
      <c r="BI59" s="573">
        <f t="shared" ref="BI59:BI61" si="198">BH59/$B$57</f>
        <v>8.6461631976784095E-2</v>
      </c>
      <c r="BJ59" s="576">
        <f t="shared" si="45"/>
        <v>-13.401</v>
      </c>
      <c r="BK59" s="588">
        <f t="shared" si="46"/>
        <v>-6.57</v>
      </c>
      <c r="BL59" s="573">
        <f t="shared" si="47"/>
        <v>-0.43174715680273201</v>
      </c>
      <c r="BM59" s="448">
        <v>17.056000000000001</v>
      </c>
      <c r="BN59" s="449">
        <f t="shared" ref="BN59:BN61" si="199">BM59/$B$57</f>
        <v>8.3608662830027755E-2</v>
      </c>
      <c r="BO59" s="450">
        <f t="shared" si="49"/>
        <v>-13.983000000000001</v>
      </c>
      <c r="BP59" s="451">
        <f t="shared" si="50"/>
        <v>-6.85</v>
      </c>
      <c r="BQ59" s="449">
        <f t="shared" si="51"/>
        <v>-0.4504977608814717</v>
      </c>
      <c r="BR59" s="525">
        <v>9.1300000000000008</v>
      </c>
      <c r="BS59" s="526">
        <f t="shared" ref="BS59:BS61" si="200">BR59/$B$57</f>
        <v>4.47553407386347E-2</v>
      </c>
      <c r="BT59" s="527">
        <f t="shared" si="53"/>
        <v>-21.908999999999999</v>
      </c>
      <c r="BU59" s="528">
        <f t="shared" si="54"/>
        <v>-10.74</v>
      </c>
      <c r="BV59" s="529">
        <f t="shared" si="55"/>
        <v>-0.70585392570636929</v>
      </c>
    </row>
    <row r="60" spans="1:74" ht="14.45" customHeight="1" x14ac:dyDescent="0.2">
      <c r="A60" s="7" t="s">
        <v>63</v>
      </c>
      <c r="B60" s="57"/>
      <c r="C60" s="138">
        <v>73.614000000000004</v>
      </c>
      <c r="D60" s="61">
        <v>0.3608564789850881</v>
      </c>
      <c r="E60" s="188">
        <v>73.614000000000004</v>
      </c>
      <c r="F60" s="189">
        <f t="shared" si="187"/>
        <v>0.3608564789850881</v>
      </c>
      <c r="G60" s="190">
        <f t="shared" si="1"/>
        <v>0</v>
      </c>
      <c r="H60" s="191">
        <f t="shared" si="185"/>
        <v>0</v>
      </c>
      <c r="I60" s="213">
        <f t="shared" si="186"/>
        <v>0</v>
      </c>
      <c r="J60" s="200">
        <v>73.614000000000004</v>
      </c>
      <c r="K60" s="199">
        <f t="shared" si="188"/>
        <v>0.3608564789850881</v>
      </c>
      <c r="L60" s="200">
        <f t="shared" si="5"/>
        <v>0</v>
      </c>
      <c r="M60" s="201">
        <f t="shared" si="6"/>
        <v>0</v>
      </c>
      <c r="N60" s="202">
        <f t="shared" si="7"/>
        <v>0</v>
      </c>
      <c r="O60" s="246">
        <v>73.525999999999996</v>
      </c>
      <c r="P60" s="247">
        <f t="shared" si="189"/>
        <v>0.3604251022068844</v>
      </c>
      <c r="Q60" s="248">
        <f t="shared" si="9"/>
        <v>-8.8000000000008072E-2</v>
      </c>
      <c r="R60" s="249">
        <f t="shared" si="10"/>
        <v>-0.04</v>
      </c>
      <c r="S60" s="247">
        <f t="shared" si="11"/>
        <v>-1.1954247833293676E-3</v>
      </c>
      <c r="T60" s="256">
        <v>73.058999999999997</v>
      </c>
      <c r="U60" s="257">
        <f t="shared" si="190"/>
        <v>0.3581358640770988</v>
      </c>
      <c r="V60" s="258">
        <f t="shared" si="13"/>
        <v>-0.55500000000000682</v>
      </c>
      <c r="W60" s="259">
        <f t="shared" si="14"/>
        <v>-0.27</v>
      </c>
      <c r="X60" s="257">
        <f t="shared" si="15"/>
        <v>-7.5393267584971174E-3</v>
      </c>
      <c r="Y60" s="274">
        <v>72.59</v>
      </c>
      <c r="Z60" s="265">
        <f t="shared" si="191"/>
        <v>0.35583682192962679</v>
      </c>
      <c r="AA60" s="264">
        <f t="shared" si="17"/>
        <v>-1.0240000000000009</v>
      </c>
      <c r="AB60" s="266">
        <f t="shared" si="18"/>
        <v>-0.5</v>
      </c>
      <c r="AC60" s="280">
        <f t="shared" si="19"/>
        <v>-1.3910397478740469E-2</v>
      </c>
      <c r="AD60" s="354">
        <v>72.376999999999995</v>
      </c>
      <c r="AE60" s="353">
        <f t="shared" si="192"/>
        <v>0.35479269404602004</v>
      </c>
      <c r="AF60" s="354">
        <f t="shared" si="21"/>
        <v>-1.237000000000009</v>
      </c>
      <c r="AG60" s="359">
        <f t="shared" si="22"/>
        <v>-0.61</v>
      </c>
      <c r="AH60" s="370">
        <f t="shared" si="23"/>
        <v>-1.6803868829298896E-2</v>
      </c>
      <c r="AI60" s="344">
        <v>71.188999999999993</v>
      </c>
      <c r="AJ60" s="343">
        <f t="shared" si="193"/>
        <v>0.34896910754027</v>
      </c>
      <c r="AK60" s="344">
        <f t="shared" si="25"/>
        <v>-2.4250000000000114</v>
      </c>
      <c r="AL60" s="349">
        <f t="shared" si="26"/>
        <v>-1.19</v>
      </c>
      <c r="AM60" s="364">
        <f t="shared" si="27"/>
        <v>-3.294210340424391E-2</v>
      </c>
      <c r="AN60" s="334">
        <v>71.224000000000004</v>
      </c>
      <c r="AO60" s="333">
        <f t="shared" si="194"/>
        <v>0.34914067784978287</v>
      </c>
      <c r="AP60" s="334">
        <f t="shared" si="29"/>
        <v>-2.3900000000000006</v>
      </c>
      <c r="AQ60" s="339">
        <f t="shared" si="30"/>
        <v>-1.17</v>
      </c>
      <c r="AR60" s="379">
        <f t="shared" si="31"/>
        <v>-3.2466650365419625E-2</v>
      </c>
      <c r="AS60" s="172">
        <v>69.816000000000003</v>
      </c>
      <c r="AT60" s="173">
        <f t="shared" si="195"/>
        <v>0.34223864939852355</v>
      </c>
      <c r="AU60" s="174">
        <f t="shared" si="33"/>
        <v>-3.7980000000000018</v>
      </c>
      <c r="AV60" s="179">
        <f t="shared" si="34"/>
        <v>-1.86</v>
      </c>
      <c r="AW60" s="183">
        <f t="shared" si="35"/>
        <v>-5.1593446898687771E-2</v>
      </c>
      <c r="AX60" s="393">
        <v>73.260999999999996</v>
      </c>
      <c r="AY60" s="394">
        <f t="shared" si="196"/>
        <v>0.35912606986343004</v>
      </c>
      <c r="AZ60" s="395">
        <f t="shared" si="37"/>
        <v>-0.35300000000000864</v>
      </c>
      <c r="BA60" s="396">
        <f t="shared" si="38"/>
        <v>-0.17</v>
      </c>
      <c r="BB60" s="394">
        <f t="shared" si="39"/>
        <v>-4.795283505854982E-3</v>
      </c>
      <c r="BC60" s="383">
        <v>72.581999999999994</v>
      </c>
      <c r="BD60" s="384">
        <f t="shared" si="197"/>
        <v>0.35579760585888093</v>
      </c>
      <c r="BE60" s="385">
        <f t="shared" si="41"/>
        <v>-1.0320000000000107</v>
      </c>
      <c r="BF60" s="386">
        <f t="shared" si="42"/>
        <v>-0.51</v>
      </c>
      <c r="BG60" s="384">
        <f t="shared" si="43"/>
        <v>-1.401907245904326E-2</v>
      </c>
      <c r="BH60" s="587">
        <v>70.465999999999994</v>
      </c>
      <c r="BI60" s="573">
        <f t="shared" si="198"/>
        <v>0.34542495514661908</v>
      </c>
      <c r="BJ60" s="576">
        <f t="shared" si="45"/>
        <v>-3.1480000000000103</v>
      </c>
      <c r="BK60" s="588">
        <f t="shared" si="46"/>
        <v>-1.54</v>
      </c>
      <c r="BL60" s="573">
        <f t="shared" si="47"/>
        <v>-4.2763604749096774E-2</v>
      </c>
      <c r="BM60" s="448">
        <v>69.126000000000005</v>
      </c>
      <c r="BN60" s="449">
        <f t="shared" si="199"/>
        <v>0.33885626329669905</v>
      </c>
      <c r="BO60" s="450">
        <f t="shared" si="49"/>
        <v>-4.4879999999999995</v>
      </c>
      <c r="BP60" s="451">
        <f t="shared" si="50"/>
        <v>-2.2000000000000002</v>
      </c>
      <c r="BQ60" s="449">
        <f t="shared" si="51"/>
        <v>-6.0966663949792152E-2</v>
      </c>
      <c r="BR60" s="525">
        <v>54.155000000000001</v>
      </c>
      <c r="BS60" s="526">
        <f t="shared" si="200"/>
        <v>0.26546828890479318</v>
      </c>
      <c r="BT60" s="527">
        <f t="shared" si="53"/>
        <v>-19.459000000000003</v>
      </c>
      <c r="BU60" s="528">
        <f t="shared" si="54"/>
        <v>-9.5399999999999991</v>
      </c>
      <c r="BV60" s="529">
        <f t="shared" si="55"/>
        <v>-0.26433830521368223</v>
      </c>
    </row>
    <row r="61" spans="1:74" ht="14.45" customHeight="1" x14ac:dyDescent="0.2">
      <c r="A61" s="139" t="s">
        <v>64</v>
      </c>
      <c r="B61" s="57"/>
      <c r="C61" s="138">
        <v>104.47</v>
      </c>
      <c r="D61" s="61">
        <v>0.51211286385160637</v>
      </c>
      <c r="E61" s="188">
        <v>104.47</v>
      </c>
      <c r="F61" s="189">
        <f t="shared" si="187"/>
        <v>0.51211286385160637</v>
      </c>
      <c r="G61" s="190">
        <f t="shared" si="1"/>
        <v>0</v>
      </c>
      <c r="H61" s="191">
        <f t="shared" si="185"/>
        <v>0</v>
      </c>
      <c r="I61" s="213">
        <f t="shared" si="186"/>
        <v>0</v>
      </c>
      <c r="J61" s="200">
        <v>104.47</v>
      </c>
      <c r="K61" s="199">
        <f>J61/$B$57</f>
        <v>0.51211286385160637</v>
      </c>
      <c r="L61" s="200">
        <f t="shared" si="5"/>
        <v>0</v>
      </c>
      <c r="M61" s="201">
        <f t="shared" si="6"/>
        <v>0</v>
      </c>
      <c r="N61" s="202">
        <f t="shared" si="7"/>
        <v>0</v>
      </c>
      <c r="O61" s="246">
        <v>104.47</v>
      </c>
      <c r="P61" s="247">
        <f t="shared" si="189"/>
        <v>0.51211286385160637</v>
      </c>
      <c r="Q61" s="248">
        <f t="shared" si="9"/>
        <v>0</v>
      </c>
      <c r="R61" s="249">
        <f t="shared" si="10"/>
        <v>0</v>
      </c>
      <c r="S61" s="247">
        <f t="shared" si="11"/>
        <v>0</v>
      </c>
      <c r="T61" s="256">
        <v>104.47</v>
      </c>
      <c r="U61" s="257">
        <f t="shared" si="190"/>
        <v>0.51211286385160637</v>
      </c>
      <c r="V61" s="258">
        <f t="shared" si="13"/>
        <v>0</v>
      </c>
      <c r="W61" s="259">
        <f t="shared" si="14"/>
        <v>0</v>
      </c>
      <c r="X61" s="257">
        <f t="shared" si="15"/>
        <v>0</v>
      </c>
      <c r="Y61" s="274">
        <v>104.47</v>
      </c>
      <c r="Z61" s="265">
        <f t="shared" si="191"/>
        <v>0.51211286385160637</v>
      </c>
      <c r="AA61" s="264">
        <f t="shared" si="17"/>
        <v>0</v>
      </c>
      <c r="AB61" s="266">
        <f t="shared" si="18"/>
        <v>0</v>
      </c>
      <c r="AC61" s="280">
        <f t="shared" si="19"/>
        <v>0</v>
      </c>
      <c r="AD61" s="354">
        <v>104.443</v>
      </c>
      <c r="AE61" s="353">
        <f t="shared" si="192"/>
        <v>0.51198050961283936</v>
      </c>
      <c r="AF61" s="354">
        <f t="shared" si="21"/>
        <v>-2.7000000000001023E-2</v>
      </c>
      <c r="AG61" s="359">
        <f t="shared" si="22"/>
        <v>-0.01</v>
      </c>
      <c r="AH61" s="370">
        <f t="shared" si="23"/>
        <v>-2.5844740116780918E-4</v>
      </c>
      <c r="AI61" s="344">
        <v>103.44499999999999</v>
      </c>
      <c r="AJ61" s="343">
        <f t="shared" si="193"/>
        <v>0.50708830478730182</v>
      </c>
      <c r="AK61" s="344">
        <f t="shared" si="25"/>
        <v>-1.0250000000000057</v>
      </c>
      <c r="AL61" s="349">
        <f t="shared" si="26"/>
        <v>-0.5</v>
      </c>
      <c r="AM61" s="364">
        <f t="shared" si="27"/>
        <v>-9.8114291184072527E-3</v>
      </c>
      <c r="AN61" s="334">
        <v>103.852</v>
      </c>
      <c r="AO61" s="333">
        <f t="shared" si="194"/>
        <v>0.50908342238649407</v>
      </c>
      <c r="AP61" s="334">
        <f t="shared" si="29"/>
        <v>-0.617999999999995</v>
      </c>
      <c r="AQ61" s="339">
        <f t="shared" si="30"/>
        <v>-0.3</v>
      </c>
      <c r="AR61" s="379">
        <f t="shared" si="31"/>
        <v>-5.9155738489518042E-3</v>
      </c>
      <c r="AS61" s="172">
        <v>102.752</v>
      </c>
      <c r="AT61" s="173">
        <f t="shared" si="195"/>
        <v>0.50369121265894767</v>
      </c>
      <c r="AU61" s="174">
        <f t="shared" si="33"/>
        <v>-1.7180000000000035</v>
      </c>
      <c r="AV61" s="179">
        <f t="shared" si="34"/>
        <v>-0.84</v>
      </c>
      <c r="AW61" s="183">
        <f t="shared" si="35"/>
        <v>-1.6444912415047416E-2</v>
      </c>
      <c r="AX61" s="393">
        <v>104.47</v>
      </c>
      <c r="AY61" s="394">
        <f t="shared" si="196"/>
        <v>0.51211286385160637</v>
      </c>
      <c r="AZ61" s="395">
        <f t="shared" si="37"/>
        <v>0</v>
      </c>
      <c r="BA61" s="396">
        <f t="shared" si="38"/>
        <v>0</v>
      </c>
      <c r="BB61" s="394">
        <f t="shared" si="39"/>
        <v>0</v>
      </c>
      <c r="BC61" s="383">
        <v>103.789</v>
      </c>
      <c r="BD61" s="384">
        <f t="shared" si="197"/>
        <v>0.5087745958293709</v>
      </c>
      <c r="BE61" s="385">
        <f t="shared" si="41"/>
        <v>-0.68099999999999739</v>
      </c>
      <c r="BF61" s="386">
        <f t="shared" si="42"/>
        <v>-0.33</v>
      </c>
      <c r="BG61" s="384">
        <f t="shared" si="43"/>
        <v>-6.5186177850100257E-3</v>
      </c>
      <c r="BH61" s="587">
        <v>103.02200000000001</v>
      </c>
      <c r="BI61" s="573">
        <f t="shared" si="198"/>
        <v>0.50501475504661819</v>
      </c>
      <c r="BJ61" s="576">
        <f t="shared" si="45"/>
        <v>-1.4479999999999933</v>
      </c>
      <c r="BK61" s="588">
        <f t="shared" si="46"/>
        <v>-0.71</v>
      </c>
      <c r="BL61" s="573">
        <f t="shared" si="47"/>
        <v>-1.3860438403369325E-2</v>
      </c>
      <c r="BM61" s="448">
        <v>102.911</v>
      </c>
      <c r="BN61" s="449">
        <f t="shared" si="199"/>
        <v>0.5044706320650203</v>
      </c>
      <c r="BO61" s="450">
        <f t="shared" si="49"/>
        <v>-1.5589999999999975</v>
      </c>
      <c r="BP61" s="451">
        <f t="shared" si="50"/>
        <v>-0.76</v>
      </c>
      <c r="BQ61" s="449">
        <f t="shared" si="51"/>
        <v>-1.4922944385948095E-2</v>
      </c>
      <c r="BR61" s="525">
        <v>101.376</v>
      </c>
      <c r="BS61" s="526">
        <f t="shared" si="200"/>
        <v>0.49694604849067153</v>
      </c>
      <c r="BT61" s="527">
        <f t="shared" si="53"/>
        <v>-3.0939999999999941</v>
      </c>
      <c r="BU61" s="528">
        <f t="shared" si="54"/>
        <v>-1.52</v>
      </c>
      <c r="BV61" s="529">
        <f t="shared" si="55"/>
        <v>-2.9616157748635914E-2</v>
      </c>
    </row>
    <row r="62" spans="1:74" ht="12.75" customHeight="1" x14ac:dyDescent="0.2">
      <c r="A62" s="748" t="s">
        <v>52</v>
      </c>
      <c r="B62" s="748"/>
      <c r="C62" s="748"/>
      <c r="D62" s="748"/>
      <c r="E62" s="748"/>
      <c r="F62" s="748"/>
      <c r="G62" s="748"/>
      <c r="H62" s="748"/>
      <c r="I62" s="748"/>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row>
    <row r="63" spans="1:74" ht="76.5" customHeight="1" x14ac:dyDescent="0.2">
      <c r="A63" s="687" t="s">
        <v>154</v>
      </c>
      <c r="B63" s="687"/>
      <c r="C63" s="687"/>
      <c r="D63" s="687"/>
      <c r="E63" s="687"/>
      <c r="F63" s="687"/>
      <c r="G63" s="687"/>
      <c r="H63" s="687"/>
      <c r="I63" s="68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row>
    <row r="64" spans="1:74" ht="27.95" customHeight="1" x14ac:dyDescent="0.2">
      <c r="A64" s="686" t="s">
        <v>151</v>
      </c>
      <c r="B64" s="686"/>
      <c r="C64" s="686"/>
      <c r="D64" s="686"/>
      <c r="E64" s="686"/>
      <c r="F64" s="686"/>
      <c r="G64" s="686"/>
      <c r="H64" s="686"/>
      <c r="I64" s="686"/>
    </row>
  </sheetData>
  <mergeCells count="19">
    <mergeCell ref="BM6:BQ6"/>
    <mergeCell ref="BR6:BV6"/>
    <mergeCell ref="B6:D6"/>
    <mergeCell ref="AN6:AR6"/>
    <mergeCell ref="AS6:AW6"/>
    <mergeCell ref="AX6:BB6"/>
    <mergeCell ref="BC6:BG6"/>
    <mergeCell ref="BH6:BL6"/>
    <mergeCell ref="O6:S6"/>
    <mergeCell ref="T6:X6"/>
    <mergeCell ref="Y6:AC6"/>
    <mergeCell ref="AD6:AH6"/>
    <mergeCell ref="AI6:AM6"/>
    <mergeCell ref="E6:I6"/>
    <mergeCell ref="A64:I64"/>
    <mergeCell ref="E5:G5"/>
    <mergeCell ref="A62:I62"/>
    <mergeCell ref="A63:I63"/>
    <mergeCell ref="J6:N6"/>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BV50"/>
  <sheetViews>
    <sheetView zoomScaleNormal="100" workbookViewId="0">
      <pane xSplit="1" ySplit="7" topLeftCell="E8" activePane="bottomRight" state="frozen"/>
      <selection pane="topRight" activeCell="B1" sqref="B1"/>
      <selection pane="bottomLeft" activeCell="A8" sqref="A8"/>
      <selection pane="bottomRight" activeCell="E6" sqref="E6:I6"/>
    </sheetView>
  </sheetViews>
  <sheetFormatPr defaultColWidth="9.140625" defaultRowHeight="12.75" x14ac:dyDescent="0.2"/>
  <cols>
    <col min="1" max="1" width="51.42578125" style="1" customWidth="1"/>
    <col min="2" max="9" width="15.5703125" style="9" customWidth="1"/>
    <col min="10" max="74" width="15.5703125" style="1" customWidth="1"/>
    <col min="75" max="16384" width="9.140625" style="1"/>
  </cols>
  <sheetData>
    <row r="1" spans="1:74" s="14" customFormat="1" x14ac:dyDescent="0.2">
      <c r="A1" s="13" t="s">
        <v>77</v>
      </c>
      <c r="B1" s="20"/>
      <c r="C1" s="499"/>
      <c r="D1" s="499"/>
      <c r="E1" s="499"/>
      <c r="F1" s="499"/>
      <c r="G1" s="499"/>
      <c r="H1" s="499"/>
      <c r="I1" s="499"/>
    </row>
    <row r="2" spans="1:74" s="14" customFormat="1" x14ac:dyDescent="0.2">
      <c r="A2" s="28" t="s">
        <v>78</v>
      </c>
      <c r="B2" s="20"/>
      <c r="C2" s="499"/>
      <c r="D2" s="499"/>
      <c r="E2" s="499"/>
      <c r="F2" s="499"/>
      <c r="G2" s="499"/>
      <c r="H2" s="499"/>
      <c r="I2" s="499"/>
    </row>
    <row r="3" spans="1:74" s="14" customFormat="1" x14ac:dyDescent="0.2">
      <c r="A3" s="17" t="s">
        <v>23</v>
      </c>
      <c r="B3" s="20"/>
      <c r="C3" s="499"/>
      <c r="D3" s="499"/>
      <c r="E3" s="499"/>
      <c r="F3" s="499"/>
      <c r="G3" s="499"/>
      <c r="H3" s="499"/>
      <c r="I3" s="499"/>
    </row>
    <row r="4" spans="1:74" s="14" customFormat="1" x14ac:dyDescent="0.2">
      <c r="A4" s="16" t="s">
        <v>24</v>
      </c>
      <c r="B4" s="20"/>
      <c r="C4" s="499"/>
      <c r="D4" s="499"/>
      <c r="E4" s="499"/>
      <c r="F4" s="499"/>
      <c r="G4" s="499"/>
      <c r="H4" s="499"/>
      <c r="I4" s="499"/>
    </row>
    <row r="5" spans="1:74" s="14" customFormat="1" x14ac:dyDescent="0.2">
      <c r="A5" s="14" t="s">
        <v>27</v>
      </c>
      <c r="B5" s="499"/>
      <c r="C5" s="499"/>
      <c r="D5" s="499"/>
      <c r="E5" s="688"/>
      <c r="F5" s="688"/>
      <c r="G5" s="688"/>
      <c r="H5" s="499"/>
      <c r="I5" s="499"/>
    </row>
    <row r="6" spans="1:74" s="14" customFormat="1" ht="39.6" customHeight="1" x14ac:dyDescent="0.2">
      <c r="B6" s="733" t="s">
        <v>28</v>
      </c>
      <c r="C6" s="733"/>
      <c r="D6" s="733"/>
      <c r="E6" s="756" t="s">
        <v>183</v>
      </c>
      <c r="F6" s="757"/>
      <c r="G6" s="757"/>
      <c r="H6" s="757"/>
      <c r="I6" s="758"/>
      <c r="J6" s="692" t="s">
        <v>184</v>
      </c>
      <c r="K6" s="693"/>
      <c r="L6" s="693"/>
      <c r="M6" s="693"/>
      <c r="N6" s="694"/>
      <c r="O6" s="740" t="s">
        <v>163</v>
      </c>
      <c r="P6" s="741"/>
      <c r="Q6" s="741"/>
      <c r="R6" s="741"/>
      <c r="S6" s="741"/>
      <c r="T6" s="742" t="s">
        <v>164</v>
      </c>
      <c r="U6" s="743"/>
      <c r="V6" s="743"/>
      <c r="W6" s="743"/>
      <c r="X6" s="743"/>
      <c r="Y6" s="744" t="s">
        <v>165</v>
      </c>
      <c r="Z6" s="745"/>
      <c r="AA6" s="745"/>
      <c r="AB6" s="745"/>
      <c r="AC6" s="745"/>
      <c r="AD6" s="724" t="s">
        <v>166</v>
      </c>
      <c r="AE6" s="725"/>
      <c r="AF6" s="725"/>
      <c r="AG6" s="725"/>
      <c r="AH6" s="726"/>
      <c r="AI6" s="727" t="s">
        <v>167</v>
      </c>
      <c r="AJ6" s="728"/>
      <c r="AK6" s="728"/>
      <c r="AL6" s="728"/>
      <c r="AM6" s="729"/>
      <c r="AN6" s="703" t="s">
        <v>168</v>
      </c>
      <c r="AO6" s="704"/>
      <c r="AP6" s="704"/>
      <c r="AQ6" s="704"/>
      <c r="AR6" s="705"/>
      <c r="AS6" s="706" t="s">
        <v>169</v>
      </c>
      <c r="AT6" s="707"/>
      <c r="AU6" s="707"/>
      <c r="AV6" s="707"/>
      <c r="AW6" s="708"/>
      <c r="AX6" s="734" t="s">
        <v>170</v>
      </c>
      <c r="AY6" s="735"/>
      <c r="AZ6" s="735"/>
      <c r="BA6" s="735"/>
      <c r="BB6" s="735"/>
      <c r="BC6" s="736" t="s">
        <v>171</v>
      </c>
      <c r="BD6" s="737"/>
      <c r="BE6" s="737"/>
      <c r="BF6" s="737"/>
      <c r="BG6" s="737"/>
      <c r="BH6" s="738" t="s">
        <v>172</v>
      </c>
      <c r="BI6" s="739"/>
      <c r="BJ6" s="739"/>
      <c r="BK6" s="739"/>
      <c r="BL6" s="739"/>
      <c r="BM6" s="731" t="s">
        <v>173</v>
      </c>
      <c r="BN6" s="731"/>
      <c r="BO6" s="731"/>
      <c r="BP6" s="731"/>
      <c r="BQ6" s="731"/>
      <c r="BR6" s="697" t="s">
        <v>174</v>
      </c>
      <c r="BS6" s="749"/>
      <c r="BT6" s="749"/>
      <c r="BU6" s="749"/>
      <c r="BV6" s="750"/>
    </row>
    <row r="7" spans="1:74" s="14" customFormat="1" ht="57" customHeight="1" x14ac:dyDescent="0.2">
      <c r="A7" s="56"/>
      <c r="B7" s="146" t="s">
        <v>29</v>
      </c>
      <c r="C7" s="141" t="s">
        <v>56</v>
      </c>
      <c r="D7" s="141" t="s">
        <v>57</v>
      </c>
      <c r="E7" s="206" t="s">
        <v>58</v>
      </c>
      <c r="F7" s="207" t="s">
        <v>59</v>
      </c>
      <c r="G7" s="207" t="s">
        <v>34</v>
      </c>
      <c r="H7" s="207" t="s">
        <v>35</v>
      </c>
      <c r="I7" s="214" t="s">
        <v>36</v>
      </c>
      <c r="J7" s="210" t="s">
        <v>58</v>
      </c>
      <c r="K7" s="196" t="s">
        <v>59</v>
      </c>
      <c r="L7" s="210" t="s">
        <v>34</v>
      </c>
      <c r="M7" s="210" t="s">
        <v>35</v>
      </c>
      <c r="N7" s="210" t="s">
        <v>36</v>
      </c>
      <c r="O7" s="473" t="s">
        <v>58</v>
      </c>
      <c r="P7" s="474" t="s">
        <v>59</v>
      </c>
      <c r="Q7" s="474" t="s">
        <v>34</v>
      </c>
      <c r="R7" s="474" t="s">
        <v>35</v>
      </c>
      <c r="S7" s="474" t="s">
        <v>36</v>
      </c>
      <c r="T7" s="268" t="s">
        <v>58</v>
      </c>
      <c r="U7" s="269" t="s">
        <v>59</v>
      </c>
      <c r="V7" s="269" t="s">
        <v>34</v>
      </c>
      <c r="W7" s="269" t="s">
        <v>35</v>
      </c>
      <c r="X7" s="269" t="s">
        <v>36</v>
      </c>
      <c r="Y7" s="272" t="s">
        <v>58</v>
      </c>
      <c r="Z7" s="273" t="s">
        <v>59</v>
      </c>
      <c r="AA7" s="273" t="s">
        <v>34</v>
      </c>
      <c r="AB7" s="273" t="s">
        <v>35</v>
      </c>
      <c r="AC7" s="281" t="s">
        <v>36</v>
      </c>
      <c r="AD7" s="350" t="s">
        <v>58</v>
      </c>
      <c r="AE7" s="324" t="s">
        <v>59</v>
      </c>
      <c r="AF7" s="351" t="s">
        <v>34</v>
      </c>
      <c r="AG7" s="351" t="s">
        <v>35</v>
      </c>
      <c r="AH7" s="362" t="s">
        <v>36</v>
      </c>
      <c r="AI7" s="340" t="s">
        <v>58</v>
      </c>
      <c r="AJ7" s="637" t="s">
        <v>59</v>
      </c>
      <c r="AK7" s="637" t="s">
        <v>34</v>
      </c>
      <c r="AL7" s="637" t="s">
        <v>35</v>
      </c>
      <c r="AM7" s="638" t="s">
        <v>36</v>
      </c>
      <c r="AN7" s="330" t="s">
        <v>58</v>
      </c>
      <c r="AO7" s="654" t="s">
        <v>59</v>
      </c>
      <c r="AP7" s="654" t="s">
        <v>34</v>
      </c>
      <c r="AQ7" s="654" t="s">
        <v>35</v>
      </c>
      <c r="AR7" s="655" t="s">
        <v>36</v>
      </c>
      <c r="AS7" s="171" t="s">
        <v>58</v>
      </c>
      <c r="AT7" s="664" t="s">
        <v>59</v>
      </c>
      <c r="AU7" s="664" t="s">
        <v>34</v>
      </c>
      <c r="AV7" s="664" t="s">
        <v>35</v>
      </c>
      <c r="AW7" s="664" t="s">
        <v>36</v>
      </c>
      <c r="AX7" s="401" t="s">
        <v>58</v>
      </c>
      <c r="AY7" s="402" t="s">
        <v>59</v>
      </c>
      <c r="AZ7" s="402" t="s">
        <v>34</v>
      </c>
      <c r="BA7" s="402" t="s">
        <v>35</v>
      </c>
      <c r="BB7" s="402" t="s">
        <v>36</v>
      </c>
      <c r="BC7" s="405" t="s">
        <v>58</v>
      </c>
      <c r="BD7" s="406" t="s">
        <v>59</v>
      </c>
      <c r="BE7" s="406" t="s">
        <v>34</v>
      </c>
      <c r="BF7" s="406" t="s">
        <v>35</v>
      </c>
      <c r="BG7" s="406" t="s">
        <v>36</v>
      </c>
      <c r="BH7" s="560" t="s">
        <v>58</v>
      </c>
      <c r="BI7" s="561" t="s">
        <v>59</v>
      </c>
      <c r="BJ7" s="561" t="s">
        <v>34</v>
      </c>
      <c r="BK7" s="561" t="s">
        <v>35</v>
      </c>
      <c r="BL7" s="561" t="s">
        <v>36</v>
      </c>
      <c r="BM7" s="455" t="s">
        <v>58</v>
      </c>
      <c r="BN7" s="456" t="s">
        <v>59</v>
      </c>
      <c r="BO7" s="456" t="s">
        <v>34</v>
      </c>
      <c r="BP7" s="456" t="s">
        <v>35</v>
      </c>
      <c r="BQ7" s="456" t="s">
        <v>36</v>
      </c>
      <c r="BR7" s="532" t="s">
        <v>58</v>
      </c>
      <c r="BS7" s="533" t="s">
        <v>59</v>
      </c>
      <c r="BT7" s="533" t="s">
        <v>34</v>
      </c>
      <c r="BU7" s="533" t="s">
        <v>35</v>
      </c>
      <c r="BV7" s="536" t="s">
        <v>36</v>
      </c>
    </row>
    <row r="8" spans="1:74" ht="14.45" customHeight="1" x14ac:dyDescent="0.2">
      <c r="A8" s="27" t="s">
        <v>79</v>
      </c>
      <c r="B8" s="147">
        <v>8068</v>
      </c>
      <c r="C8" s="148"/>
      <c r="D8" s="149"/>
      <c r="E8" s="215"/>
      <c r="F8" s="216"/>
      <c r="G8" s="190"/>
      <c r="H8" s="208"/>
      <c r="I8" s="213"/>
      <c r="J8" s="200"/>
      <c r="K8" s="617"/>
      <c r="L8" s="611"/>
      <c r="M8" s="613"/>
      <c r="N8" s="612"/>
      <c r="O8" s="477"/>
      <c r="P8" s="478"/>
      <c r="Q8" s="248"/>
      <c r="R8" s="475"/>
      <c r="S8" s="247"/>
      <c r="T8" s="289"/>
      <c r="U8" s="290"/>
      <c r="V8" s="258"/>
      <c r="W8" s="270"/>
      <c r="X8" s="257"/>
      <c r="Y8" s="282"/>
      <c r="Z8" s="283"/>
      <c r="AA8" s="264"/>
      <c r="AB8" s="275"/>
      <c r="AC8" s="280"/>
      <c r="AD8" s="352"/>
      <c r="AE8" s="631"/>
      <c r="AF8" s="624"/>
      <c r="AG8" s="626"/>
      <c r="AH8" s="625"/>
      <c r="AI8" s="342"/>
      <c r="AJ8" s="639"/>
      <c r="AK8" s="344"/>
      <c r="AL8" s="345"/>
      <c r="AM8" s="364"/>
      <c r="AN8" s="332"/>
      <c r="AO8" s="656"/>
      <c r="AP8" s="334"/>
      <c r="AQ8" s="335"/>
      <c r="AR8" s="379"/>
      <c r="AS8" s="174"/>
      <c r="AT8" s="665"/>
      <c r="AU8" s="174"/>
      <c r="AV8" s="175"/>
      <c r="AW8" s="183"/>
      <c r="AX8" s="409"/>
      <c r="AY8" s="410"/>
      <c r="AZ8" s="395"/>
      <c r="BA8" s="403"/>
      <c r="BB8" s="394"/>
      <c r="BC8" s="415"/>
      <c r="BD8" s="416"/>
      <c r="BE8" s="385"/>
      <c r="BF8" s="407"/>
      <c r="BG8" s="384"/>
      <c r="BH8" s="581"/>
      <c r="BI8" s="582"/>
      <c r="BJ8" s="576"/>
      <c r="BK8" s="583"/>
      <c r="BL8" s="573"/>
      <c r="BM8" s="460"/>
      <c r="BN8" s="461"/>
      <c r="BO8" s="450"/>
      <c r="BP8" s="457"/>
      <c r="BQ8" s="449"/>
      <c r="BR8" s="537"/>
      <c r="BS8" s="538"/>
      <c r="BT8" s="527"/>
      <c r="BU8" s="534"/>
      <c r="BV8" s="529"/>
    </row>
    <row r="9" spans="1:74" ht="14.45" customHeight="1" x14ac:dyDescent="0.2">
      <c r="A9" s="6" t="s">
        <v>60</v>
      </c>
      <c r="B9" s="150"/>
      <c r="C9" s="151"/>
      <c r="D9" s="152"/>
      <c r="E9" s="217"/>
      <c r="F9" s="218"/>
      <c r="G9" s="193"/>
      <c r="H9" s="219"/>
      <c r="I9" s="220"/>
      <c r="J9" s="204"/>
      <c r="K9" s="614"/>
      <c r="L9" s="204"/>
      <c r="M9" s="615"/>
      <c r="N9" s="237"/>
      <c r="O9" s="479"/>
      <c r="P9" s="480"/>
      <c r="Q9" s="252"/>
      <c r="R9" s="481"/>
      <c r="S9" s="252"/>
      <c r="T9" s="291"/>
      <c r="U9" s="292"/>
      <c r="V9" s="262"/>
      <c r="W9" s="293"/>
      <c r="X9" s="262"/>
      <c r="Y9" s="284"/>
      <c r="Z9" s="285"/>
      <c r="AA9" s="267"/>
      <c r="AB9" s="286"/>
      <c r="AC9" s="287"/>
      <c r="AD9" s="356"/>
      <c r="AE9" s="627"/>
      <c r="AF9" s="357"/>
      <c r="AG9" s="628"/>
      <c r="AH9" s="367"/>
      <c r="AI9" s="346"/>
      <c r="AJ9" s="640"/>
      <c r="AK9" s="347"/>
      <c r="AL9" s="641"/>
      <c r="AM9" s="363"/>
      <c r="AN9" s="336"/>
      <c r="AO9" s="657"/>
      <c r="AP9" s="337"/>
      <c r="AQ9" s="658"/>
      <c r="AR9" s="376"/>
      <c r="AS9" s="177"/>
      <c r="AT9" s="666"/>
      <c r="AU9" s="177"/>
      <c r="AV9" s="667"/>
      <c r="AW9" s="182"/>
      <c r="AX9" s="411"/>
      <c r="AY9" s="412"/>
      <c r="AZ9" s="399"/>
      <c r="BA9" s="413"/>
      <c r="BB9" s="399"/>
      <c r="BC9" s="417"/>
      <c r="BD9" s="418"/>
      <c r="BE9" s="389"/>
      <c r="BF9" s="419"/>
      <c r="BG9" s="389"/>
      <c r="BH9" s="584"/>
      <c r="BI9" s="585"/>
      <c r="BJ9" s="574"/>
      <c r="BK9" s="586"/>
      <c r="BL9" s="574"/>
      <c r="BM9" s="462"/>
      <c r="BN9" s="463"/>
      <c r="BO9" s="454"/>
      <c r="BP9" s="464"/>
      <c r="BQ9" s="454"/>
      <c r="BR9" s="539"/>
      <c r="BS9" s="540"/>
      <c r="BT9" s="531"/>
      <c r="BU9" s="541"/>
      <c r="BV9" s="542"/>
    </row>
    <row r="10" spans="1:74" ht="14.45" customHeight="1" x14ac:dyDescent="0.2">
      <c r="A10" s="4" t="s">
        <v>61</v>
      </c>
      <c r="B10" s="57"/>
      <c r="C10" s="138">
        <v>436.64299999999997</v>
      </c>
      <c r="D10" s="61">
        <v>5.4120352007932568E-2</v>
      </c>
      <c r="E10" s="188">
        <v>436.10399999999998</v>
      </c>
      <c r="F10" s="189">
        <f>E10/$B$8</f>
        <v>5.4053544868616757E-2</v>
      </c>
      <c r="G10" s="190">
        <f>E10-C10</f>
        <v>-0.53899999999998727</v>
      </c>
      <c r="H10" s="191">
        <f>ROUND((F10-D10)*100,2)</f>
        <v>-0.01</v>
      </c>
      <c r="I10" s="213">
        <f>(E10-C10)/C10</f>
        <v>-1.2344180486117658E-3</v>
      </c>
      <c r="J10" s="200">
        <v>436.64299999999997</v>
      </c>
      <c r="K10" s="199">
        <f>J10/$B$8</f>
        <v>5.4120352007932568E-2</v>
      </c>
      <c r="L10" s="200">
        <f>J10-C10</f>
        <v>0</v>
      </c>
      <c r="M10" s="201">
        <f>ROUND((K10-D10)*100,2)</f>
        <v>0</v>
      </c>
      <c r="N10" s="202">
        <f>(J10-C10)/C10</f>
        <v>0</v>
      </c>
      <c r="O10" s="246">
        <v>435.81099999999998</v>
      </c>
      <c r="P10" s="247">
        <f>O10/$B$8</f>
        <v>5.4017228557263257E-2</v>
      </c>
      <c r="Q10" s="248">
        <f>O10-$C10</f>
        <v>-0.83199999999999363</v>
      </c>
      <c r="R10" s="249">
        <f>ROUND((P10-$D10)*100,2)</f>
        <v>-0.01</v>
      </c>
      <c r="S10" s="247">
        <f>(O10-C10)/C10</f>
        <v>-1.9054467837569678E-3</v>
      </c>
      <c r="T10" s="256">
        <v>415.08699999999999</v>
      </c>
      <c r="U10" s="257">
        <f>T10/$B$8</f>
        <v>5.1448562221120472E-2</v>
      </c>
      <c r="V10" s="258">
        <f>T10-$C10</f>
        <v>-21.555999999999983</v>
      </c>
      <c r="W10" s="259">
        <f>ROUND((U10-$D10)*100,2)</f>
        <v>-0.27</v>
      </c>
      <c r="X10" s="257">
        <f>(T10-$C10)/$C10</f>
        <v>-4.9367561142626776E-2</v>
      </c>
      <c r="Y10" s="274">
        <v>390.10500000000002</v>
      </c>
      <c r="Z10" s="265">
        <f>Y10/$B$8</f>
        <v>4.8352131879028259E-2</v>
      </c>
      <c r="AA10" s="264">
        <f>Y10-C10</f>
        <v>-46.537999999999954</v>
      </c>
      <c r="AB10" s="266">
        <f>ROUND((Z10-D10)*100,2)</f>
        <v>-0.57999999999999996</v>
      </c>
      <c r="AC10" s="280">
        <f>(Y10-C10)/C10</f>
        <v>-0.1065813490654836</v>
      </c>
      <c r="AD10" s="352">
        <v>378.02199999999999</v>
      </c>
      <c r="AE10" s="353">
        <f>AD10/$B$8</f>
        <v>4.6854486861675752E-2</v>
      </c>
      <c r="AF10" s="354">
        <f>AD10-C10</f>
        <v>-58.620999999999981</v>
      </c>
      <c r="AG10" s="359">
        <f>ROUND((AE10-D10)*100,2)</f>
        <v>-0.73</v>
      </c>
      <c r="AH10" s="370">
        <f>(AD10-C10)/C10</f>
        <v>-0.13425384123872358</v>
      </c>
      <c r="AI10" s="342">
        <v>334.69799999999998</v>
      </c>
      <c r="AJ10" s="343">
        <f>AI10/$B$8</f>
        <v>4.1484630639563709E-2</v>
      </c>
      <c r="AK10" s="344">
        <f>AI10-C10</f>
        <v>-101.94499999999999</v>
      </c>
      <c r="AL10" s="349">
        <f>ROUND((AJ10-D10)*100,2)</f>
        <v>-1.26</v>
      </c>
      <c r="AM10" s="364">
        <f>(AI10-C10)/C10</f>
        <v>-0.23347448602176149</v>
      </c>
      <c r="AN10" s="332">
        <v>298.51799999999997</v>
      </c>
      <c r="AO10" s="333">
        <f>AN10/$B$8</f>
        <v>3.700024789291026E-2</v>
      </c>
      <c r="AP10" s="334">
        <f>AN10-C10</f>
        <v>-138.125</v>
      </c>
      <c r="AQ10" s="339">
        <f>ROUND((AO10-D10)*100,2)</f>
        <v>-1.71</v>
      </c>
      <c r="AR10" s="379">
        <f>(AN10-C10)/C10</f>
        <v>-0.31633393870965526</v>
      </c>
      <c r="AS10" s="174">
        <v>271.37099999999998</v>
      </c>
      <c r="AT10" s="173">
        <f>AS10/$B$8</f>
        <v>3.3635473475458602E-2</v>
      </c>
      <c r="AU10" s="174">
        <f>AS10-C10</f>
        <v>-165.27199999999999</v>
      </c>
      <c r="AV10" s="179">
        <f>ROUND((AT10-D10)*100,2)</f>
        <v>-2.0499999999999998</v>
      </c>
      <c r="AW10" s="183">
        <f>(AS10-C10)/C10</f>
        <v>-0.37850601063111056</v>
      </c>
      <c r="AX10" s="393">
        <v>406.28100000000001</v>
      </c>
      <c r="AY10" s="394">
        <f>AX10/$B$8</f>
        <v>5.0357089737233518E-2</v>
      </c>
      <c r="AZ10" s="395">
        <f>AX10-C10</f>
        <v>-30.361999999999966</v>
      </c>
      <c r="BA10" s="396">
        <f>ROUND((AY10-D10)*100,2)</f>
        <v>-0.38</v>
      </c>
      <c r="BB10" s="394">
        <f>(AX10-C10)/C10</f>
        <v>-6.95350664043623E-2</v>
      </c>
      <c r="BC10" s="383">
        <v>346.70299999999997</v>
      </c>
      <c r="BD10" s="384">
        <f>BC10/$B$8</f>
        <v>4.2972607833415964E-2</v>
      </c>
      <c r="BE10" s="385">
        <f>BC10-C10</f>
        <v>-89.94</v>
      </c>
      <c r="BF10" s="386">
        <f>ROUND((BD10-D10)*100,2)</f>
        <v>-1.1100000000000001</v>
      </c>
      <c r="BG10" s="384">
        <f>(BC10-C10)/C10</f>
        <v>-0.20598062948449877</v>
      </c>
      <c r="BH10" s="587">
        <v>308.02199999999999</v>
      </c>
      <c r="BI10" s="573">
        <f>BH10/$B$8</f>
        <v>3.8178235002478925E-2</v>
      </c>
      <c r="BJ10" s="576">
        <f>BH10-C10</f>
        <v>-128.62099999999998</v>
      </c>
      <c r="BK10" s="588">
        <f>ROUND((BI10-D10)*100,2)</f>
        <v>-1.59</v>
      </c>
      <c r="BL10" s="573">
        <f>(BH10-C10)/C10</f>
        <v>-0.29456787352596969</v>
      </c>
      <c r="BM10" s="448">
        <v>305.01600000000002</v>
      </c>
      <c r="BN10" s="449">
        <f>BM10/$B$8</f>
        <v>3.7805651958353996E-2</v>
      </c>
      <c r="BO10" s="450">
        <f>BM10-C10</f>
        <v>-131.62699999999995</v>
      </c>
      <c r="BP10" s="451">
        <f>ROUND((BN10-D10)*100,2)</f>
        <v>-1.63</v>
      </c>
      <c r="BQ10" s="449">
        <f>(BM10-C10)/C10</f>
        <v>-0.30145221611247625</v>
      </c>
      <c r="BR10" s="525">
        <v>260.29599999999999</v>
      </c>
      <c r="BS10" s="526">
        <f>BR10/$B$8</f>
        <v>3.2262766484878531E-2</v>
      </c>
      <c r="BT10" s="527">
        <f>BR10-C10</f>
        <v>-176.34699999999998</v>
      </c>
      <c r="BU10" s="528">
        <f>ROUND((BS10-D10)*100,2)</f>
        <v>-2.19</v>
      </c>
      <c r="BV10" s="529">
        <f>(BR10-C10)/C10</f>
        <v>-0.4038699807394141</v>
      </c>
    </row>
    <row r="11" spans="1:74" ht="14.45" customHeight="1" x14ac:dyDescent="0.2">
      <c r="A11" s="4" t="s">
        <v>62</v>
      </c>
      <c r="B11" s="57"/>
      <c r="C11" s="138">
        <v>1287.0119999999999</v>
      </c>
      <c r="D11" s="61">
        <v>0.15952057511155179</v>
      </c>
      <c r="E11" s="188">
        <v>1287</v>
      </c>
      <c r="F11" s="189">
        <f t="shared" ref="F11:F13" si="0">E11/$B$8</f>
        <v>0.15951908775409024</v>
      </c>
      <c r="G11" s="190">
        <f t="shared" ref="G11:G47" si="1">E11-C11</f>
        <v>-1.1999999999943611E-2</v>
      </c>
      <c r="H11" s="191">
        <f t="shared" ref="H11:H13" si="2">ROUND((F11-D11)*100,2)</f>
        <v>0</v>
      </c>
      <c r="I11" s="213">
        <f t="shared" ref="I11:I13" si="3">(E11-C11)/C11</f>
        <v>-9.3239223876262316E-6</v>
      </c>
      <c r="J11" s="200">
        <v>1287.0119999999999</v>
      </c>
      <c r="K11" s="199">
        <f t="shared" ref="K11:K13" si="4">J11/$B$8</f>
        <v>0.15952057511155179</v>
      </c>
      <c r="L11" s="200">
        <f t="shared" ref="L11:L47" si="5">J11-C11</f>
        <v>0</v>
      </c>
      <c r="M11" s="201">
        <f t="shared" ref="M11:M47" si="6">ROUND((K11-D11)*100,2)</f>
        <v>0</v>
      </c>
      <c r="N11" s="202">
        <f t="shared" ref="N11:N47" si="7">(J11-C11)/C11</f>
        <v>0</v>
      </c>
      <c r="O11" s="246">
        <v>1281.048</v>
      </c>
      <c r="P11" s="247">
        <f t="shared" ref="P11:P13" si="8">O11/$B$8</f>
        <v>0.15878135845314825</v>
      </c>
      <c r="Q11" s="248">
        <f t="shared" ref="Q11:Q47" si="9">O11-$C11</f>
        <v>-5.9639999999999418</v>
      </c>
      <c r="R11" s="249">
        <f t="shared" ref="R11:R47" si="10">ROUND((P11-$D11)*100,2)</f>
        <v>-7.0000000000000007E-2</v>
      </c>
      <c r="S11" s="247">
        <f t="shared" ref="S11:S47" si="11">(O11-C11)/C11</f>
        <v>-4.6339894266719675E-3</v>
      </c>
      <c r="T11" s="256">
        <v>1262.9090000000001</v>
      </c>
      <c r="U11" s="257">
        <f t="shared" ref="U11:U13" si="12">T11/$B$8</f>
        <v>0.15653309370352009</v>
      </c>
      <c r="V11" s="258">
        <f t="shared" ref="V11:V47" si="13">T11-$C11</f>
        <v>-24.102999999999838</v>
      </c>
      <c r="W11" s="259">
        <f t="shared" ref="W11:W47" si="14">ROUND((U11-$D11)*100,2)</f>
        <v>-0.3</v>
      </c>
      <c r="X11" s="257">
        <f t="shared" ref="X11:X47" si="15">(T11-$C11)/$C11</f>
        <v>-1.8727875109167465E-2</v>
      </c>
      <c r="Y11" s="274">
        <v>1234.174</v>
      </c>
      <c r="Z11" s="265">
        <f t="shared" ref="Z11:Z13" si="16">Y11/$B$8</f>
        <v>0.15297149231531978</v>
      </c>
      <c r="AA11" s="264">
        <f t="shared" ref="AA11:AA47" si="17">Y11-C11</f>
        <v>-52.837999999999965</v>
      </c>
      <c r="AB11" s="266">
        <f t="shared" ref="AB11:AB47" si="18">ROUND((Z11-D11)*100,2)</f>
        <v>-0.65</v>
      </c>
      <c r="AC11" s="280">
        <f t="shared" ref="AC11:AC47" si="19">(Y11-C11)/C11</f>
        <v>-4.1054784259975795E-2</v>
      </c>
      <c r="AD11" s="352">
        <v>1242.0239999999999</v>
      </c>
      <c r="AE11" s="353">
        <f t="shared" ref="AE11:AE13" si="20">AD11/$B$8</f>
        <v>0.15394447198810113</v>
      </c>
      <c r="AF11" s="354">
        <f t="shared" ref="AF11:AF47" si="21">AD11-C11</f>
        <v>-44.988000000000056</v>
      </c>
      <c r="AG11" s="359">
        <f t="shared" ref="AG11:AG47" si="22">ROUND((AE11-D11)*100,2)</f>
        <v>-0.56000000000000005</v>
      </c>
      <c r="AH11" s="370">
        <f t="shared" ref="AH11:AH47" si="23">(AD11-C11)/C11</f>
        <v>-3.4955385031375047E-2</v>
      </c>
      <c r="AI11" s="342">
        <v>1172.6310000000001</v>
      </c>
      <c r="AJ11" s="343">
        <f t="shared" ref="AJ11:AJ13" si="24">AI11/$B$8</f>
        <v>0.14534345562716908</v>
      </c>
      <c r="AK11" s="344">
        <f t="shared" ref="AK11:AK47" si="25">AI11-C11</f>
        <v>-114.38099999999986</v>
      </c>
      <c r="AL11" s="349">
        <f t="shared" ref="AL11:AL47" si="26">ROUND((AJ11-D11)*100,2)</f>
        <v>-1.42</v>
      </c>
      <c r="AM11" s="364">
        <f t="shared" ref="AM11:AM47" si="27">(AI11-C11)/C11</f>
        <v>-8.8873297218673847E-2</v>
      </c>
      <c r="AN11" s="332">
        <v>1049.577</v>
      </c>
      <c r="AO11" s="333">
        <f t="shared" ref="AO11:AO13" si="28">AN11/$B$8</f>
        <v>0.13009134853743182</v>
      </c>
      <c r="AP11" s="334">
        <f t="shared" ref="AP11:AP47" si="29">AN11-C11</f>
        <v>-237.43499999999995</v>
      </c>
      <c r="AQ11" s="339">
        <f t="shared" ref="AQ11:AQ47" si="30">ROUND((AO11-D11)*100,2)</f>
        <v>-2.94</v>
      </c>
      <c r="AR11" s="379">
        <f t="shared" ref="AR11:AR47" si="31">(AN11-C11)/C11</f>
        <v>-0.1844854593430364</v>
      </c>
      <c r="AS11" s="174">
        <v>900.44799999999998</v>
      </c>
      <c r="AT11" s="173">
        <f t="shared" ref="AT11:AT13" si="32">AS11/$B$8</f>
        <v>0.11160733763014377</v>
      </c>
      <c r="AU11" s="174">
        <f t="shared" ref="AU11:AU47" si="33">AS11-C11</f>
        <v>-386.56399999999996</v>
      </c>
      <c r="AV11" s="179">
        <f t="shared" ref="AV11:AV47" si="34">ROUND((AT11-D11)*100,2)</f>
        <v>-4.79</v>
      </c>
      <c r="AW11" s="183">
        <f t="shared" ref="AW11:AW47" si="35">(AS11-C11)/C11</f>
        <v>-0.3003577278222736</v>
      </c>
      <c r="AX11" s="393">
        <v>1265.4259999999999</v>
      </c>
      <c r="AY11" s="394">
        <f t="shared" ref="AY11:AY13" si="36">AX11/$B$8</f>
        <v>0.15684506693108577</v>
      </c>
      <c r="AZ11" s="395">
        <f t="shared" ref="AZ11:AZ47" si="37">AX11-C11</f>
        <v>-21.586000000000013</v>
      </c>
      <c r="BA11" s="396">
        <f t="shared" ref="BA11:BA47" si="38">ROUND((AY11-D11)*100,2)</f>
        <v>-0.27</v>
      </c>
      <c r="BB11" s="394">
        <f t="shared" ref="BB11:BB47" si="39">(AX11-C11)/C11</f>
        <v>-1.6772182388353811E-2</v>
      </c>
      <c r="BC11" s="383">
        <v>1195.4680000000001</v>
      </c>
      <c r="BD11" s="384">
        <f t="shared" ref="BD11:BD13" si="40">BC11/$B$8</f>
        <v>0.14817402082300446</v>
      </c>
      <c r="BE11" s="385">
        <f t="shared" ref="BE11:BE47" si="41">BC11-C11</f>
        <v>-91.543999999999869</v>
      </c>
      <c r="BF11" s="386">
        <f t="shared" ref="BF11:BF47" si="42">ROUND((BD11-D11)*100,2)</f>
        <v>-1.1299999999999999</v>
      </c>
      <c r="BG11" s="384">
        <f t="shared" ref="BG11:BG47" si="43">(BC11-C11)/C11</f>
        <v>-7.1129095921405455E-2</v>
      </c>
      <c r="BH11" s="587">
        <v>1101.078</v>
      </c>
      <c r="BI11" s="573">
        <f t="shared" ref="BI11:BI13" si="44">BH11/$B$8</f>
        <v>0.13647471492315319</v>
      </c>
      <c r="BJ11" s="576">
        <f t="shared" ref="BJ11:BJ47" si="45">BH11-C11</f>
        <v>-185.93399999999997</v>
      </c>
      <c r="BK11" s="588">
        <f t="shared" ref="BK11:BK47" si="46">ROUND((BI11-D11)*100,2)</f>
        <v>-2.2999999999999998</v>
      </c>
      <c r="BL11" s="573">
        <f t="shared" ref="BL11:BL47" si="47">(BH11-C11)/C11</f>
        <v>-0.14446951543575348</v>
      </c>
      <c r="BM11" s="448">
        <v>1075.23</v>
      </c>
      <c r="BN11" s="449">
        <f t="shared" ref="BN11:BN13" si="48">BM11/$B$8</f>
        <v>0.13327094695091721</v>
      </c>
      <c r="BO11" s="450">
        <f t="shared" ref="BO11:BO47" si="49">BM11-C11</f>
        <v>-211.78199999999993</v>
      </c>
      <c r="BP11" s="451">
        <f t="shared" ref="BP11:BP47" si="50">ROUND((BN11-D11)*100,2)</f>
        <v>-2.62</v>
      </c>
      <c r="BQ11" s="449">
        <f t="shared" ref="BQ11:BQ47" si="51">(BM11-C11)/C11</f>
        <v>-0.16455324425879475</v>
      </c>
      <c r="BR11" s="525">
        <v>874.99099999999999</v>
      </c>
      <c r="BS11" s="526">
        <f t="shared" ref="BS11:BS13" si="52">BR11/$B$8</f>
        <v>0.10845203272186416</v>
      </c>
      <c r="BT11" s="527">
        <f t="shared" ref="BT11:BT47" si="53">BR11-C11</f>
        <v>-412.02099999999996</v>
      </c>
      <c r="BU11" s="528">
        <f t="shared" ref="BU11:BU47" si="54">ROUND((BS11-D11)*100,2)</f>
        <v>-5.1100000000000003</v>
      </c>
      <c r="BV11" s="529">
        <f t="shared" ref="BV11:BV47" si="55">(BR11-C11)/C11</f>
        <v>-0.32013765217418327</v>
      </c>
    </row>
    <row r="12" spans="1:74" ht="14.45" customHeight="1" x14ac:dyDescent="0.2">
      <c r="A12" s="4" t="s">
        <v>63</v>
      </c>
      <c r="B12" s="57"/>
      <c r="C12" s="138">
        <v>2621.837</v>
      </c>
      <c r="D12" s="61">
        <v>0.32496740208230046</v>
      </c>
      <c r="E12" s="188">
        <v>2621.7089999999998</v>
      </c>
      <c r="F12" s="189">
        <f t="shared" si="0"/>
        <v>0.32495153693604362</v>
      </c>
      <c r="G12" s="190">
        <f t="shared" si="1"/>
        <v>-0.12800000000015643</v>
      </c>
      <c r="H12" s="191">
        <f t="shared" si="2"/>
        <v>0</v>
      </c>
      <c r="I12" s="213">
        <f t="shared" si="3"/>
        <v>-4.8820731418526945E-5</v>
      </c>
      <c r="J12" s="200">
        <v>2621.837</v>
      </c>
      <c r="K12" s="199">
        <f t="shared" si="4"/>
        <v>0.32496740208230046</v>
      </c>
      <c r="L12" s="200">
        <f t="shared" si="5"/>
        <v>0</v>
      </c>
      <c r="M12" s="201">
        <f t="shared" si="6"/>
        <v>0</v>
      </c>
      <c r="N12" s="202">
        <f t="shared" si="7"/>
        <v>0</v>
      </c>
      <c r="O12" s="246">
        <v>2619.7840000000001</v>
      </c>
      <c r="P12" s="247">
        <f t="shared" si="8"/>
        <v>0.32471294000991574</v>
      </c>
      <c r="Q12" s="248">
        <f t="shared" si="9"/>
        <v>-2.0529999999998836</v>
      </c>
      <c r="R12" s="249">
        <f t="shared" si="10"/>
        <v>-0.03</v>
      </c>
      <c r="S12" s="247">
        <f t="shared" si="11"/>
        <v>-7.8303876251646599E-4</v>
      </c>
      <c r="T12" s="256">
        <v>2610.6619999999998</v>
      </c>
      <c r="U12" s="257">
        <f t="shared" si="12"/>
        <v>0.32358230044620723</v>
      </c>
      <c r="V12" s="258">
        <f t="shared" si="13"/>
        <v>-11.175000000000182</v>
      </c>
      <c r="W12" s="259">
        <f t="shared" si="14"/>
        <v>-0.14000000000000001</v>
      </c>
      <c r="X12" s="257">
        <f t="shared" si="15"/>
        <v>-4.2622787000107867E-3</v>
      </c>
      <c r="Y12" s="274">
        <v>2601.08</v>
      </c>
      <c r="Z12" s="265">
        <f t="shared" si="16"/>
        <v>0.32239464551313829</v>
      </c>
      <c r="AA12" s="264">
        <f t="shared" si="17"/>
        <v>-20.757000000000062</v>
      </c>
      <c r="AB12" s="266">
        <f t="shared" si="18"/>
        <v>-0.26</v>
      </c>
      <c r="AC12" s="280">
        <f t="shared" si="19"/>
        <v>-7.916968141040065E-3</v>
      </c>
      <c r="AD12" s="352">
        <v>2599.0120000000002</v>
      </c>
      <c r="AE12" s="353">
        <f t="shared" si="20"/>
        <v>0.32213832424392663</v>
      </c>
      <c r="AF12" s="354">
        <f t="shared" si="21"/>
        <v>-22.824999999999818</v>
      </c>
      <c r="AG12" s="359">
        <f t="shared" si="22"/>
        <v>-0.28000000000000003</v>
      </c>
      <c r="AH12" s="370">
        <f t="shared" si="23"/>
        <v>-8.7057280830195836E-3</v>
      </c>
      <c r="AI12" s="342">
        <v>2568.1489999999999</v>
      </c>
      <c r="AJ12" s="343">
        <f t="shared" si="24"/>
        <v>0.31831296479920673</v>
      </c>
      <c r="AK12" s="344">
        <f t="shared" si="25"/>
        <v>-53.688000000000102</v>
      </c>
      <c r="AL12" s="349">
        <f t="shared" si="26"/>
        <v>-0.67</v>
      </c>
      <c r="AM12" s="364">
        <f t="shared" si="27"/>
        <v>-2.0477245534333409E-2</v>
      </c>
      <c r="AN12" s="332">
        <v>2512.3580000000002</v>
      </c>
      <c r="AO12" s="333">
        <f t="shared" si="28"/>
        <v>0.31139786812097175</v>
      </c>
      <c r="AP12" s="334">
        <f t="shared" si="29"/>
        <v>-109.47899999999981</v>
      </c>
      <c r="AQ12" s="339">
        <f t="shared" si="30"/>
        <v>-1.36</v>
      </c>
      <c r="AR12" s="379">
        <f t="shared" si="31"/>
        <v>-4.1756600429393519E-2</v>
      </c>
      <c r="AS12" s="174">
        <v>2317.4</v>
      </c>
      <c r="AT12" s="173">
        <f t="shared" si="32"/>
        <v>0.28723351512146755</v>
      </c>
      <c r="AU12" s="174">
        <f t="shared" si="33"/>
        <v>-304.4369999999999</v>
      </c>
      <c r="AV12" s="179">
        <f t="shared" si="34"/>
        <v>-3.77</v>
      </c>
      <c r="AW12" s="183">
        <f t="shared" si="35"/>
        <v>-0.11611591414721811</v>
      </c>
      <c r="AX12" s="393">
        <v>2611.9140000000002</v>
      </c>
      <c r="AY12" s="394">
        <f t="shared" si="36"/>
        <v>0.32373748140803177</v>
      </c>
      <c r="AZ12" s="395">
        <f t="shared" si="37"/>
        <v>-9.9229999999997744</v>
      </c>
      <c r="BA12" s="396">
        <f t="shared" si="38"/>
        <v>-0.12</v>
      </c>
      <c r="BB12" s="394">
        <f t="shared" si="39"/>
        <v>-3.7847509208237488E-3</v>
      </c>
      <c r="BC12" s="383">
        <v>2585.1709999999998</v>
      </c>
      <c r="BD12" s="384">
        <f t="shared" si="40"/>
        <v>0.32042278135845315</v>
      </c>
      <c r="BE12" s="385">
        <f t="shared" si="41"/>
        <v>-36.666000000000167</v>
      </c>
      <c r="BF12" s="386">
        <f t="shared" si="42"/>
        <v>-0.45</v>
      </c>
      <c r="BG12" s="384">
        <f t="shared" si="43"/>
        <v>-1.39848510796057E-2</v>
      </c>
      <c r="BH12" s="587">
        <v>2545.3229999999999</v>
      </c>
      <c r="BI12" s="573">
        <f t="shared" si="44"/>
        <v>0.31548376301437775</v>
      </c>
      <c r="BJ12" s="576">
        <f t="shared" si="45"/>
        <v>-76.514000000000124</v>
      </c>
      <c r="BK12" s="588">
        <f t="shared" si="46"/>
        <v>-0.95</v>
      </c>
      <c r="BL12" s="573">
        <f t="shared" si="47"/>
        <v>-2.9183355029317279E-2</v>
      </c>
      <c r="BM12" s="448">
        <v>2527.8580000000002</v>
      </c>
      <c r="BN12" s="449">
        <f t="shared" si="48"/>
        <v>0.31331903817550821</v>
      </c>
      <c r="BO12" s="450">
        <f t="shared" si="49"/>
        <v>-93.978999999999814</v>
      </c>
      <c r="BP12" s="451">
        <f t="shared" si="50"/>
        <v>-1.1599999999999999</v>
      </c>
      <c r="BQ12" s="449">
        <f t="shared" si="51"/>
        <v>-3.5844714984188494E-2</v>
      </c>
      <c r="BR12" s="525">
        <v>2383.3960000000002</v>
      </c>
      <c r="BS12" s="526">
        <f t="shared" si="52"/>
        <v>0.29541348537431833</v>
      </c>
      <c r="BT12" s="527">
        <f t="shared" si="53"/>
        <v>-238.4409999999998</v>
      </c>
      <c r="BU12" s="528">
        <f t="shared" si="54"/>
        <v>-2.96</v>
      </c>
      <c r="BV12" s="529">
        <f t="shared" si="55"/>
        <v>-9.0944250157427714E-2</v>
      </c>
    </row>
    <row r="13" spans="1:74" ht="14.45" customHeight="1" x14ac:dyDescent="0.2">
      <c r="A13" s="4" t="s">
        <v>64</v>
      </c>
      <c r="B13" s="57"/>
      <c r="C13" s="138">
        <v>3563.5839999999998</v>
      </c>
      <c r="D13" s="61">
        <v>0.44169360436291522</v>
      </c>
      <c r="E13" s="188">
        <v>3563.5839999999998</v>
      </c>
      <c r="F13" s="189">
        <f t="shared" si="0"/>
        <v>0.44169360436291522</v>
      </c>
      <c r="G13" s="190">
        <f t="shared" si="1"/>
        <v>0</v>
      </c>
      <c r="H13" s="191">
        <f t="shared" si="2"/>
        <v>0</v>
      </c>
      <c r="I13" s="213">
        <f t="shared" si="3"/>
        <v>0</v>
      </c>
      <c r="J13" s="200">
        <v>3563.5839999999998</v>
      </c>
      <c r="K13" s="199">
        <f t="shared" si="4"/>
        <v>0.44169360436291522</v>
      </c>
      <c r="L13" s="200">
        <f t="shared" si="5"/>
        <v>0</v>
      </c>
      <c r="M13" s="201">
        <f t="shared" si="6"/>
        <v>0</v>
      </c>
      <c r="N13" s="202">
        <f t="shared" si="7"/>
        <v>0</v>
      </c>
      <c r="O13" s="246">
        <v>3563.4</v>
      </c>
      <c r="P13" s="247">
        <f t="shared" si="8"/>
        <v>0.44167079821517108</v>
      </c>
      <c r="Q13" s="248">
        <f t="shared" si="9"/>
        <v>-0.1839999999997417</v>
      </c>
      <c r="R13" s="249">
        <f t="shared" si="10"/>
        <v>0</v>
      </c>
      <c r="S13" s="247">
        <f t="shared" si="11"/>
        <v>-5.1633411756181897E-5</v>
      </c>
      <c r="T13" s="256">
        <v>3559.6089999999999</v>
      </c>
      <c r="U13" s="257">
        <f t="shared" si="12"/>
        <v>0.44120091720376797</v>
      </c>
      <c r="V13" s="258">
        <f t="shared" si="13"/>
        <v>-3.9749999999999091</v>
      </c>
      <c r="W13" s="259">
        <f t="shared" si="14"/>
        <v>-0.05</v>
      </c>
      <c r="X13" s="257">
        <f t="shared" si="15"/>
        <v>-1.1154500637560133E-3</v>
      </c>
      <c r="Y13" s="274">
        <v>3557.16</v>
      </c>
      <c r="Z13" s="265">
        <f t="shared" si="16"/>
        <v>0.44089737233515119</v>
      </c>
      <c r="AA13" s="264">
        <f t="shared" si="17"/>
        <v>-6.4239999999999782</v>
      </c>
      <c r="AB13" s="266">
        <f t="shared" si="18"/>
        <v>-0.08</v>
      </c>
      <c r="AC13" s="280">
        <f t="shared" si="19"/>
        <v>-1.802679549577049E-3</v>
      </c>
      <c r="AD13" s="352">
        <v>3553.8290000000002</v>
      </c>
      <c r="AE13" s="353">
        <f t="shared" si="20"/>
        <v>0.44048450669310862</v>
      </c>
      <c r="AF13" s="354">
        <f t="shared" si="21"/>
        <v>-9.7549999999996544</v>
      </c>
      <c r="AG13" s="359">
        <f t="shared" si="22"/>
        <v>-0.12</v>
      </c>
      <c r="AH13" s="370">
        <f t="shared" si="23"/>
        <v>-2.7374126721861065E-3</v>
      </c>
      <c r="AI13" s="342">
        <v>3543.558</v>
      </c>
      <c r="AJ13" s="343">
        <f t="shared" si="24"/>
        <v>0.43921145265245415</v>
      </c>
      <c r="AK13" s="344">
        <f t="shared" si="25"/>
        <v>-20.02599999999984</v>
      </c>
      <c r="AL13" s="349">
        <f t="shared" si="26"/>
        <v>-0.25</v>
      </c>
      <c r="AM13" s="364">
        <f t="shared" si="27"/>
        <v>-5.6196233903844667E-3</v>
      </c>
      <c r="AN13" s="332">
        <v>3527.212</v>
      </c>
      <c r="AO13" s="333">
        <f t="shared" si="28"/>
        <v>0.43718542389687653</v>
      </c>
      <c r="AP13" s="334">
        <f t="shared" si="29"/>
        <v>-36.371999999999844</v>
      </c>
      <c r="AQ13" s="339">
        <f t="shared" si="30"/>
        <v>-0.45</v>
      </c>
      <c r="AR13" s="379">
        <f t="shared" si="31"/>
        <v>-1.0206578545643892E-2</v>
      </c>
      <c r="AS13" s="174">
        <v>3469.5349999999999</v>
      </c>
      <c r="AT13" s="173">
        <f t="shared" si="32"/>
        <v>0.43003656420426373</v>
      </c>
      <c r="AU13" s="174">
        <f t="shared" si="33"/>
        <v>-94.048999999999978</v>
      </c>
      <c r="AV13" s="179">
        <f t="shared" si="34"/>
        <v>-1.17</v>
      </c>
      <c r="AW13" s="183">
        <f t="shared" si="35"/>
        <v>-2.6391688816651996E-2</v>
      </c>
      <c r="AX13" s="393">
        <v>3559.078</v>
      </c>
      <c r="AY13" s="394">
        <f t="shared" si="36"/>
        <v>0.44113510163609321</v>
      </c>
      <c r="AZ13" s="395">
        <f t="shared" si="37"/>
        <v>-4.5059999999998581</v>
      </c>
      <c r="BA13" s="396">
        <f t="shared" si="38"/>
        <v>-0.06</v>
      </c>
      <c r="BB13" s="394">
        <f t="shared" si="39"/>
        <v>-1.2644573552917115E-3</v>
      </c>
      <c r="BC13" s="383">
        <v>3549.4029999999998</v>
      </c>
      <c r="BD13" s="384">
        <f t="shared" si="40"/>
        <v>0.43993591968269707</v>
      </c>
      <c r="BE13" s="385">
        <f t="shared" si="41"/>
        <v>-14.18100000000004</v>
      </c>
      <c r="BF13" s="386">
        <f t="shared" si="42"/>
        <v>-0.18</v>
      </c>
      <c r="BG13" s="384">
        <f t="shared" si="43"/>
        <v>-3.9794207180187252E-3</v>
      </c>
      <c r="BH13" s="587">
        <v>3537.328</v>
      </c>
      <c r="BI13" s="573">
        <f t="shared" si="44"/>
        <v>0.43843926623698559</v>
      </c>
      <c r="BJ13" s="576">
        <f t="shared" si="45"/>
        <v>-26.255999999999858</v>
      </c>
      <c r="BK13" s="588">
        <f t="shared" si="46"/>
        <v>-0.33</v>
      </c>
      <c r="BL13" s="573">
        <f t="shared" si="47"/>
        <v>-7.3678633645228682E-3</v>
      </c>
      <c r="BM13" s="448">
        <v>3534.337</v>
      </c>
      <c r="BN13" s="449">
        <f t="shared" si="48"/>
        <v>0.43806854238968768</v>
      </c>
      <c r="BO13" s="450">
        <f t="shared" si="49"/>
        <v>-29.246999999999844</v>
      </c>
      <c r="BP13" s="451">
        <f t="shared" si="50"/>
        <v>-0.36</v>
      </c>
      <c r="BQ13" s="449">
        <f t="shared" si="51"/>
        <v>-8.2071869219302387E-3</v>
      </c>
      <c r="BR13" s="525">
        <v>3490.6819999999998</v>
      </c>
      <c r="BS13" s="526">
        <f t="shared" si="52"/>
        <v>0.43265765989092708</v>
      </c>
      <c r="BT13" s="527">
        <f t="shared" si="53"/>
        <v>-72.902000000000044</v>
      </c>
      <c r="BU13" s="528">
        <f t="shared" si="54"/>
        <v>-0.9</v>
      </c>
      <c r="BV13" s="529">
        <f t="shared" si="55"/>
        <v>-2.0457494477469886E-2</v>
      </c>
    </row>
    <row r="14" spans="1:74" ht="14.45" customHeight="1" x14ac:dyDescent="0.2">
      <c r="A14" s="5" t="s">
        <v>80</v>
      </c>
      <c r="B14" s="57">
        <v>5981</v>
      </c>
      <c r="C14" s="138"/>
      <c r="D14" s="61"/>
      <c r="E14" s="188"/>
      <c r="F14" s="189"/>
      <c r="G14" s="190"/>
      <c r="H14" s="208"/>
      <c r="I14" s="213"/>
      <c r="J14" s="200"/>
      <c r="K14" s="199"/>
      <c r="L14" s="200"/>
      <c r="M14" s="201"/>
      <c r="N14" s="202"/>
      <c r="O14" s="246"/>
      <c r="P14" s="247"/>
      <c r="Q14" s="248"/>
      <c r="R14" s="249"/>
      <c r="S14" s="247"/>
      <c r="T14" s="256"/>
      <c r="U14" s="257"/>
      <c r="V14" s="258"/>
      <c r="W14" s="259"/>
      <c r="X14" s="257"/>
      <c r="Y14" s="274"/>
      <c r="Z14" s="265"/>
      <c r="AA14" s="264"/>
      <c r="AB14" s="266"/>
      <c r="AC14" s="280"/>
      <c r="AD14" s="352"/>
      <c r="AE14" s="353"/>
      <c r="AF14" s="354"/>
      <c r="AG14" s="359"/>
      <c r="AH14" s="370"/>
      <c r="AI14" s="342"/>
      <c r="AJ14" s="343"/>
      <c r="AK14" s="344"/>
      <c r="AL14" s="349"/>
      <c r="AM14" s="364"/>
      <c r="AN14" s="332"/>
      <c r="AO14" s="333"/>
      <c r="AP14" s="334"/>
      <c r="AQ14" s="339"/>
      <c r="AR14" s="379"/>
      <c r="AS14" s="174"/>
      <c r="AT14" s="173"/>
      <c r="AU14" s="174"/>
      <c r="AV14" s="179"/>
      <c r="AW14" s="183"/>
      <c r="AX14" s="393"/>
      <c r="AY14" s="394"/>
      <c r="AZ14" s="395"/>
      <c r="BA14" s="396"/>
      <c r="BB14" s="394"/>
      <c r="BC14" s="383"/>
      <c r="BD14" s="384"/>
      <c r="BE14" s="385"/>
      <c r="BF14" s="386"/>
      <c r="BG14" s="384"/>
      <c r="BH14" s="587"/>
      <c r="BI14" s="573"/>
      <c r="BJ14" s="576"/>
      <c r="BK14" s="588"/>
      <c r="BL14" s="573"/>
      <c r="BM14" s="448"/>
      <c r="BN14" s="449"/>
      <c r="BO14" s="450"/>
      <c r="BP14" s="451"/>
      <c r="BQ14" s="449"/>
      <c r="BR14" s="525"/>
      <c r="BS14" s="526"/>
      <c r="BT14" s="527"/>
      <c r="BU14" s="528"/>
      <c r="BV14" s="529"/>
    </row>
    <row r="15" spans="1:74" ht="14.45" customHeight="1" x14ac:dyDescent="0.2">
      <c r="A15" s="6" t="s">
        <v>81</v>
      </c>
      <c r="B15" s="59"/>
      <c r="C15" s="138"/>
      <c r="D15" s="153"/>
      <c r="E15" s="192"/>
      <c r="F15" s="221"/>
      <c r="G15" s="190"/>
      <c r="H15" s="194"/>
      <c r="I15" s="213"/>
      <c r="J15" s="204"/>
      <c r="K15" s="616"/>
      <c r="L15" s="200"/>
      <c r="M15" s="201"/>
      <c r="N15" s="202"/>
      <c r="O15" s="251"/>
      <c r="P15" s="482"/>
      <c r="Q15" s="248"/>
      <c r="R15" s="249"/>
      <c r="S15" s="247"/>
      <c r="T15" s="261"/>
      <c r="U15" s="294"/>
      <c r="V15" s="258"/>
      <c r="W15" s="259"/>
      <c r="X15" s="257"/>
      <c r="Y15" s="276"/>
      <c r="Z15" s="288"/>
      <c r="AA15" s="264"/>
      <c r="AB15" s="266"/>
      <c r="AC15" s="280"/>
      <c r="AD15" s="356"/>
      <c r="AE15" s="629"/>
      <c r="AF15" s="354"/>
      <c r="AG15" s="359"/>
      <c r="AH15" s="370"/>
      <c r="AI15" s="346"/>
      <c r="AJ15" s="642"/>
      <c r="AK15" s="344"/>
      <c r="AL15" s="349"/>
      <c r="AM15" s="364"/>
      <c r="AN15" s="336"/>
      <c r="AO15" s="659"/>
      <c r="AP15" s="334"/>
      <c r="AQ15" s="339"/>
      <c r="AR15" s="379"/>
      <c r="AS15" s="177"/>
      <c r="AT15" s="668"/>
      <c r="AU15" s="174"/>
      <c r="AV15" s="179"/>
      <c r="AW15" s="183"/>
      <c r="AX15" s="398"/>
      <c r="AY15" s="414"/>
      <c r="AZ15" s="395"/>
      <c r="BA15" s="396"/>
      <c r="BB15" s="394"/>
      <c r="BC15" s="388"/>
      <c r="BD15" s="420"/>
      <c r="BE15" s="385"/>
      <c r="BF15" s="386"/>
      <c r="BG15" s="384"/>
      <c r="BH15" s="589"/>
      <c r="BI15" s="590"/>
      <c r="BJ15" s="576"/>
      <c r="BK15" s="588"/>
      <c r="BL15" s="573"/>
      <c r="BM15" s="453"/>
      <c r="BN15" s="465"/>
      <c r="BO15" s="450"/>
      <c r="BP15" s="451"/>
      <c r="BQ15" s="449"/>
      <c r="BR15" s="530"/>
      <c r="BS15" s="543"/>
      <c r="BT15" s="527"/>
      <c r="BU15" s="528"/>
      <c r="BV15" s="529"/>
    </row>
    <row r="16" spans="1:74" ht="14.45" customHeight="1" x14ac:dyDescent="0.2">
      <c r="A16" s="4" t="s">
        <v>61</v>
      </c>
      <c r="B16" s="57"/>
      <c r="C16" s="138">
        <v>389.267</v>
      </c>
      <c r="D16" s="61">
        <v>6.5083932452767099E-2</v>
      </c>
      <c r="E16" s="188">
        <v>388.72800000000001</v>
      </c>
      <c r="F16" s="189">
        <f>E16/$B$14</f>
        <v>6.4993813743521145E-2</v>
      </c>
      <c r="G16" s="190">
        <f t="shared" si="1"/>
        <v>-0.53899999999998727</v>
      </c>
      <c r="H16" s="191">
        <f t="shared" ref="H16:H19" si="56">ROUND((F16-D16)*100,2)</f>
        <v>-0.01</v>
      </c>
      <c r="I16" s="213">
        <f t="shared" ref="I16:I19" si="57">(E16-C16)/C16</f>
        <v>-1.3846537209678377E-3</v>
      </c>
      <c r="J16" s="200">
        <v>389.267</v>
      </c>
      <c r="K16" s="199">
        <f>J16/$B$14</f>
        <v>6.5083932452767099E-2</v>
      </c>
      <c r="L16" s="200">
        <f t="shared" si="5"/>
        <v>0</v>
      </c>
      <c r="M16" s="201">
        <f t="shared" si="6"/>
        <v>0</v>
      </c>
      <c r="N16" s="202">
        <f t="shared" si="7"/>
        <v>0</v>
      </c>
      <c r="O16" s="246">
        <v>388.76100000000002</v>
      </c>
      <c r="P16" s="247">
        <f>O16/$B$14</f>
        <v>6.4999331215515807E-2</v>
      </c>
      <c r="Q16" s="248">
        <f t="shared" si="9"/>
        <v>-0.50599999999997181</v>
      </c>
      <c r="R16" s="249">
        <f t="shared" si="10"/>
        <v>-0.01</v>
      </c>
      <c r="S16" s="247">
        <f t="shared" si="11"/>
        <v>-1.2998790033575201E-3</v>
      </c>
      <c r="T16" s="256">
        <v>373.673</v>
      </c>
      <c r="U16" s="257">
        <f>T16/$B$14</f>
        <v>6.2476676141113525E-2</v>
      </c>
      <c r="V16" s="258">
        <f t="shared" si="13"/>
        <v>-15.593999999999994</v>
      </c>
      <c r="W16" s="259">
        <f t="shared" si="14"/>
        <v>-0.26</v>
      </c>
      <c r="X16" s="257">
        <f t="shared" si="15"/>
        <v>-4.0059907467111251E-2</v>
      </c>
      <c r="Y16" s="274">
        <v>355.23099999999999</v>
      </c>
      <c r="Z16" s="265">
        <f>Y16/$B$14</f>
        <v>5.9393245276709576E-2</v>
      </c>
      <c r="AA16" s="264">
        <f t="shared" si="17"/>
        <v>-34.036000000000001</v>
      </c>
      <c r="AB16" s="266">
        <f t="shared" si="18"/>
        <v>-0.56999999999999995</v>
      </c>
      <c r="AC16" s="280">
        <f t="shared" si="19"/>
        <v>-8.7436129957073172E-2</v>
      </c>
      <c r="AD16" s="352">
        <v>347.005</v>
      </c>
      <c r="AE16" s="353">
        <f>AD16/$B$14</f>
        <v>5.8017889984952345E-2</v>
      </c>
      <c r="AF16" s="354">
        <f t="shared" si="21"/>
        <v>-42.262</v>
      </c>
      <c r="AG16" s="359">
        <f t="shared" si="22"/>
        <v>-0.71</v>
      </c>
      <c r="AH16" s="370">
        <f t="shared" si="23"/>
        <v>-0.10856815501956241</v>
      </c>
      <c r="AI16" s="342">
        <v>313.64999999999998</v>
      </c>
      <c r="AJ16" s="343">
        <f>AI16/$B$14</f>
        <v>5.2441063367329871E-2</v>
      </c>
      <c r="AK16" s="344">
        <f t="shared" si="25"/>
        <v>-75.617000000000019</v>
      </c>
      <c r="AL16" s="349">
        <f t="shared" si="26"/>
        <v>-1.26</v>
      </c>
      <c r="AM16" s="364">
        <f t="shared" si="27"/>
        <v>-0.19425484307685989</v>
      </c>
      <c r="AN16" s="332">
        <v>278.37299999999999</v>
      </c>
      <c r="AO16" s="333">
        <f>AN16/$B$14</f>
        <v>4.6542885805049318E-2</v>
      </c>
      <c r="AP16" s="334">
        <f t="shared" si="29"/>
        <v>-110.89400000000001</v>
      </c>
      <c r="AQ16" s="339">
        <f t="shared" si="30"/>
        <v>-1.85</v>
      </c>
      <c r="AR16" s="379">
        <f t="shared" si="31"/>
        <v>-0.28487901620224682</v>
      </c>
      <c r="AS16" s="174">
        <v>254.21199999999999</v>
      </c>
      <c r="AT16" s="173">
        <f>AS16/$B$14</f>
        <v>4.250326032436047E-2</v>
      </c>
      <c r="AU16" s="174">
        <f t="shared" si="33"/>
        <v>-135.05500000000001</v>
      </c>
      <c r="AV16" s="179">
        <f t="shared" si="34"/>
        <v>-2.2599999999999998</v>
      </c>
      <c r="AW16" s="183">
        <f t="shared" si="35"/>
        <v>-0.34694695414715354</v>
      </c>
      <c r="AX16" s="393">
        <v>362.91699999999997</v>
      </c>
      <c r="AY16" s="394">
        <f>AX16/$B$14</f>
        <v>6.0678314663099808E-2</v>
      </c>
      <c r="AZ16" s="395">
        <f t="shared" si="37"/>
        <v>-26.350000000000023</v>
      </c>
      <c r="BA16" s="396">
        <f t="shared" si="38"/>
        <v>-0.44</v>
      </c>
      <c r="BB16" s="394">
        <f t="shared" si="39"/>
        <v>-6.7691327546388527E-2</v>
      </c>
      <c r="BC16" s="383">
        <v>319.96100000000001</v>
      </c>
      <c r="BD16" s="384">
        <f>BC16/$B$14</f>
        <v>5.3496238087276375E-2</v>
      </c>
      <c r="BE16" s="385">
        <f t="shared" si="41"/>
        <v>-69.305999999999983</v>
      </c>
      <c r="BF16" s="386">
        <f t="shared" si="42"/>
        <v>-1.1599999999999999</v>
      </c>
      <c r="BG16" s="384">
        <f t="shared" si="43"/>
        <v>-0.17804232056660335</v>
      </c>
      <c r="BH16" s="587">
        <v>290.24900000000002</v>
      </c>
      <c r="BI16" s="573">
        <f>BH16/$B$14</f>
        <v>4.8528506938639027E-2</v>
      </c>
      <c r="BJ16" s="576">
        <f t="shared" si="45"/>
        <v>-99.017999999999972</v>
      </c>
      <c r="BK16" s="588">
        <f t="shared" si="46"/>
        <v>-1.66</v>
      </c>
      <c r="BL16" s="573">
        <f t="shared" si="47"/>
        <v>-0.25437039358589342</v>
      </c>
      <c r="BM16" s="448">
        <v>288.10700000000003</v>
      </c>
      <c r="BN16" s="449">
        <f>BM16/$B$14</f>
        <v>4.8170372847349943E-2</v>
      </c>
      <c r="BO16" s="450">
        <f t="shared" si="49"/>
        <v>-101.15999999999997</v>
      </c>
      <c r="BP16" s="451">
        <f t="shared" si="50"/>
        <v>-1.69</v>
      </c>
      <c r="BQ16" s="449">
        <f t="shared" si="51"/>
        <v>-0.25987304343805145</v>
      </c>
      <c r="BR16" s="525">
        <v>250.43600000000001</v>
      </c>
      <c r="BS16" s="526">
        <f>BR16/$B$14</f>
        <v>4.1871927771275706E-2</v>
      </c>
      <c r="BT16" s="527">
        <f t="shared" si="53"/>
        <v>-138.83099999999999</v>
      </c>
      <c r="BU16" s="528">
        <f t="shared" si="54"/>
        <v>-2.3199999999999998</v>
      </c>
      <c r="BV16" s="529">
        <f t="shared" si="55"/>
        <v>-0.35664723698643858</v>
      </c>
    </row>
    <row r="17" spans="1:74" ht="14.45" customHeight="1" x14ac:dyDescent="0.2">
      <c r="A17" s="4" t="s">
        <v>62</v>
      </c>
      <c r="B17" s="57"/>
      <c r="C17" s="138">
        <v>1022.561</v>
      </c>
      <c r="D17" s="61">
        <v>0.17096823273700051</v>
      </c>
      <c r="E17" s="188">
        <v>1022.549</v>
      </c>
      <c r="F17" s="189">
        <f t="shared" ref="F17:F19" si="58">E17/$B$14</f>
        <v>0.17096622638354789</v>
      </c>
      <c r="G17" s="190">
        <f t="shared" si="1"/>
        <v>-1.2000000000057298E-2</v>
      </c>
      <c r="H17" s="191">
        <f t="shared" si="56"/>
        <v>0</v>
      </c>
      <c r="I17" s="213">
        <f t="shared" si="57"/>
        <v>-1.1735241222829052E-5</v>
      </c>
      <c r="J17" s="200">
        <v>1022.561</v>
      </c>
      <c r="K17" s="199">
        <f t="shared" ref="K17:K19" si="59">J17/$B$14</f>
        <v>0.17096823273700051</v>
      </c>
      <c r="L17" s="200">
        <f t="shared" si="5"/>
        <v>0</v>
      </c>
      <c r="M17" s="201">
        <f t="shared" si="6"/>
        <v>0</v>
      </c>
      <c r="N17" s="202">
        <f t="shared" si="7"/>
        <v>0</v>
      </c>
      <c r="O17" s="246">
        <v>1022.3339999999999</v>
      </c>
      <c r="P17" s="247">
        <f t="shared" ref="P17:P19" si="60">O17/$B$14</f>
        <v>0.17093027921752216</v>
      </c>
      <c r="Q17" s="248">
        <f t="shared" si="9"/>
        <v>-0.22700000000008913</v>
      </c>
      <c r="R17" s="249">
        <f t="shared" si="10"/>
        <v>0</v>
      </c>
      <c r="S17" s="247">
        <f t="shared" si="11"/>
        <v>-2.2199164646421007E-4</v>
      </c>
      <c r="T17" s="256">
        <v>1015.559</v>
      </c>
      <c r="U17" s="257">
        <f t="shared" ref="U17:U19" si="61">T17/$B$14</f>
        <v>0.16979752549740845</v>
      </c>
      <c r="V17" s="258">
        <f t="shared" si="13"/>
        <v>-7.0020000000000664</v>
      </c>
      <c r="W17" s="259">
        <f t="shared" si="14"/>
        <v>-0.12</v>
      </c>
      <c r="X17" s="257">
        <f t="shared" si="15"/>
        <v>-6.8475132534881206E-3</v>
      </c>
      <c r="Y17" s="274">
        <v>1005.9880000000001</v>
      </c>
      <c r="Z17" s="265">
        <f t="shared" ref="Z17:Z19" si="62">Y17/$B$14</f>
        <v>0.16819729142283901</v>
      </c>
      <c r="AA17" s="264">
        <f t="shared" si="17"/>
        <v>-16.572999999999979</v>
      </c>
      <c r="AB17" s="266">
        <f t="shared" si="18"/>
        <v>-0.28000000000000003</v>
      </c>
      <c r="AC17" s="280">
        <f t="shared" si="19"/>
        <v>-1.6207346065418082E-2</v>
      </c>
      <c r="AD17" s="352">
        <v>1002.25</v>
      </c>
      <c r="AE17" s="353">
        <f t="shared" ref="AE17:AE19" si="63">AD17/$B$14</f>
        <v>0.16757231232235412</v>
      </c>
      <c r="AF17" s="354">
        <f t="shared" si="21"/>
        <v>-20.311000000000035</v>
      </c>
      <c r="AG17" s="359">
        <f t="shared" si="22"/>
        <v>-0.34</v>
      </c>
      <c r="AH17" s="370">
        <f t="shared" si="23"/>
        <v>-1.9862873706311932E-2</v>
      </c>
      <c r="AI17" s="342">
        <v>972.92600000000004</v>
      </c>
      <c r="AJ17" s="343">
        <f t="shared" ref="AJ17:AJ19" si="64">AI17/$B$14</f>
        <v>0.16266945326868418</v>
      </c>
      <c r="AK17" s="344">
        <f t="shared" si="25"/>
        <v>-49.634999999999991</v>
      </c>
      <c r="AL17" s="349">
        <f t="shared" si="26"/>
        <v>-0.83</v>
      </c>
      <c r="AM17" s="364">
        <f t="shared" si="27"/>
        <v>-4.8539891507694888E-2</v>
      </c>
      <c r="AN17" s="332">
        <v>871.72500000000002</v>
      </c>
      <c r="AO17" s="333">
        <f t="shared" ref="AO17:AO19" si="65">AN17/$B$14</f>
        <v>0.14574903862230396</v>
      </c>
      <c r="AP17" s="334">
        <f t="shared" si="29"/>
        <v>-150.83600000000001</v>
      </c>
      <c r="AQ17" s="339">
        <f t="shared" si="30"/>
        <v>-2.52</v>
      </c>
      <c r="AR17" s="379">
        <f t="shared" si="31"/>
        <v>-0.14750807042318259</v>
      </c>
      <c r="AS17" s="174">
        <v>753.07899999999995</v>
      </c>
      <c r="AT17" s="173">
        <f t="shared" ref="AT17:AT19" si="66">AS17/$B$14</f>
        <v>0.12591188764420663</v>
      </c>
      <c r="AU17" s="174">
        <f t="shared" si="33"/>
        <v>-269.48200000000008</v>
      </c>
      <c r="AV17" s="179">
        <f t="shared" si="34"/>
        <v>-4.51</v>
      </c>
      <c r="AW17" s="183">
        <f t="shared" si="35"/>
        <v>-0.26353635626627658</v>
      </c>
      <c r="AX17" s="393">
        <v>1011.234</v>
      </c>
      <c r="AY17" s="394">
        <f t="shared" ref="AY17:AY19" si="67">AX17/$B$14</f>
        <v>0.16907440227386725</v>
      </c>
      <c r="AZ17" s="395">
        <f t="shared" si="37"/>
        <v>-11.326999999999998</v>
      </c>
      <c r="BA17" s="396">
        <f t="shared" si="38"/>
        <v>-0.19</v>
      </c>
      <c r="BB17" s="394">
        <f t="shared" si="39"/>
        <v>-1.1077089777529163E-2</v>
      </c>
      <c r="BC17" s="383">
        <v>983.31</v>
      </c>
      <c r="BD17" s="384">
        <f t="shared" ref="BD17:BD19" si="68">BC17/$B$14</f>
        <v>0.16440561778966728</v>
      </c>
      <c r="BE17" s="385">
        <f t="shared" si="41"/>
        <v>-39.25100000000009</v>
      </c>
      <c r="BF17" s="386">
        <f t="shared" si="42"/>
        <v>-0.66</v>
      </c>
      <c r="BG17" s="384">
        <f t="shared" si="43"/>
        <v>-3.8384996102922064E-2</v>
      </c>
      <c r="BH17" s="587">
        <v>930.81500000000005</v>
      </c>
      <c r="BI17" s="573">
        <f t="shared" ref="BI17:BI19" si="69">BH17/$B$14</f>
        <v>0.15562865741514798</v>
      </c>
      <c r="BJ17" s="576">
        <f t="shared" si="45"/>
        <v>-91.745999999999981</v>
      </c>
      <c r="BK17" s="588">
        <f t="shared" si="46"/>
        <v>-1.53</v>
      </c>
      <c r="BL17" s="573">
        <f t="shared" si="47"/>
        <v>-8.9721786768711093E-2</v>
      </c>
      <c r="BM17" s="448">
        <v>918.30700000000002</v>
      </c>
      <c r="BN17" s="449">
        <f t="shared" ref="BN17:BN19" si="70">BM17/$B$14</f>
        <v>0.15353736833305467</v>
      </c>
      <c r="BO17" s="450">
        <f t="shared" si="49"/>
        <v>-104.25400000000002</v>
      </c>
      <c r="BP17" s="451">
        <f t="shared" si="50"/>
        <v>-1.74</v>
      </c>
      <c r="BQ17" s="449">
        <f>(BM17-C17)/C17</f>
        <v>-0.10195381986991486</v>
      </c>
      <c r="BR17" s="525">
        <v>778.63300000000004</v>
      </c>
      <c r="BS17" s="526">
        <f t="shared" ref="BS17:BS19" si="71">BR17/$B$14</f>
        <v>0.13018441732151814</v>
      </c>
      <c r="BT17" s="527">
        <f t="shared" si="53"/>
        <v>-243.928</v>
      </c>
      <c r="BU17" s="528">
        <f t="shared" si="54"/>
        <v>-4.08</v>
      </c>
      <c r="BV17" s="529">
        <f t="shared" si="55"/>
        <v>-0.23854616008238139</v>
      </c>
    </row>
    <row r="18" spans="1:74" ht="14.45" customHeight="1" x14ac:dyDescent="0.2">
      <c r="A18" s="4" t="s">
        <v>63</v>
      </c>
      <c r="B18" s="57"/>
      <c r="C18" s="138">
        <v>1905.3989999999999</v>
      </c>
      <c r="D18" s="61">
        <v>0.31857532185253301</v>
      </c>
      <c r="E18" s="188">
        <v>1905.271</v>
      </c>
      <c r="F18" s="189">
        <f t="shared" si="58"/>
        <v>0.3185539207490386</v>
      </c>
      <c r="G18" s="190">
        <f t="shared" si="1"/>
        <v>-0.12799999999992906</v>
      </c>
      <c r="H18" s="191">
        <f t="shared" si="56"/>
        <v>0</v>
      </c>
      <c r="I18" s="213">
        <f t="shared" si="57"/>
        <v>-6.7177530795349986E-5</v>
      </c>
      <c r="J18" s="200">
        <v>1905.3989999999999</v>
      </c>
      <c r="K18" s="199">
        <f t="shared" si="59"/>
        <v>0.31857532185253301</v>
      </c>
      <c r="L18" s="200">
        <f t="shared" si="5"/>
        <v>0</v>
      </c>
      <c r="M18" s="201">
        <f t="shared" si="6"/>
        <v>0</v>
      </c>
      <c r="N18" s="202">
        <f t="shared" si="7"/>
        <v>0</v>
      </c>
      <c r="O18" s="246">
        <v>1905.2429999999999</v>
      </c>
      <c r="P18" s="247">
        <f t="shared" si="60"/>
        <v>0.31854923925764922</v>
      </c>
      <c r="Q18" s="248">
        <f t="shared" si="9"/>
        <v>-0.15599999999994907</v>
      </c>
      <c r="R18" s="249">
        <f t="shared" si="10"/>
        <v>0</v>
      </c>
      <c r="S18" s="247">
        <f t="shared" si="11"/>
        <v>-8.1872615656851445E-5</v>
      </c>
      <c r="T18" s="256">
        <v>1898.77</v>
      </c>
      <c r="U18" s="257">
        <f t="shared" si="61"/>
        <v>0.31746697876609264</v>
      </c>
      <c r="V18" s="258">
        <f t="shared" si="13"/>
        <v>-6.6289999999999054</v>
      </c>
      <c r="W18" s="259">
        <f t="shared" si="14"/>
        <v>-0.11</v>
      </c>
      <c r="X18" s="257">
        <f t="shared" si="15"/>
        <v>-3.4790613409579336E-3</v>
      </c>
      <c r="Y18" s="274">
        <v>1897.6990000000001</v>
      </c>
      <c r="Z18" s="265">
        <f t="shared" si="62"/>
        <v>0.31728791172044812</v>
      </c>
      <c r="AA18" s="264">
        <f t="shared" si="17"/>
        <v>-7.6999999999998181</v>
      </c>
      <c r="AB18" s="266">
        <f t="shared" si="18"/>
        <v>-0.13</v>
      </c>
      <c r="AC18" s="280">
        <f t="shared" si="19"/>
        <v>-4.0411483369099171E-3</v>
      </c>
      <c r="AD18" s="352">
        <v>1895.5630000000001</v>
      </c>
      <c r="AE18" s="353">
        <f t="shared" si="63"/>
        <v>0.31693078080588533</v>
      </c>
      <c r="AF18" s="354">
        <f t="shared" si="21"/>
        <v>-9.8359999999997854</v>
      </c>
      <c r="AG18" s="359">
        <f t="shared" si="22"/>
        <v>-0.16</v>
      </c>
      <c r="AH18" s="370">
        <f t="shared" si="23"/>
        <v>-5.1621733820579234E-3</v>
      </c>
      <c r="AI18" s="342">
        <v>1887.6559999999999</v>
      </c>
      <c r="AJ18" s="343">
        <f t="shared" si="64"/>
        <v>0.31560876107674302</v>
      </c>
      <c r="AK18" s="344">
        <f t="shared" si="25"/>
        <v>-17.742999999999938</v>
      </c>
      <c r="AL18" s="349">
        <f t="shared" si="26"/>
        <v>-0.3</v>
      </c>
      <c r="AM18" s="364">
        <f t="shared" si="27"/>
        <v>-9.3119603820511817E-3</v>
      </c>
      <c r="AN18" s="332">
        <v>1856.018</v>
      </c>
      <c r="AO18" s="333">
        <f t="shared" si="65"/>
        <v>0.31031901019896341</v>
      </c>
      <c r="AP18" s="334">
        <f t="shared" si="29"/>
        <v>-49.380999999999858</v>
      </c>
      <c r="AQ18" s="339">
        <f t="shared" si="30"/>
        <v>-0.83</v>
      </c>
      <c r="AR18" s="379">
        <f t="shared" si="31"/>
        <v>-2.5916356626617239E-2</v>
      </c>
      <c r="AS18" s="174">
        <v>1708.0129999999999</v>
      </c>
      <c r="AT18" s="173">
        <f t="shared" si="66"/>
        <v>0.28557314830295938</v>
      </c>
      <c r="AU18" s="174">
        <f t="shared" si="33"/>
        <v>-197.38599999999997</v>
      </c>
      <c r="AV18" s="179">
        <f t="shared" si="34"/>
        <v>-3.3</v>
      </c>
      <c r="AW18" s="183">
        <f t="shared" si="35"/>
        <v>-0.10359300073108046</v>
      </c>
      <c r="AX18" s="393">
        <v>1898.1279999999999</v>
      </c>
      <c r="AY18" s="394">
        <f t="shared" si="67"/>
        <v>0.31735963885637852</v>
      </c>
      <c r="AZ18" s="395">
        <f t="shared" si="37"/>
        <v>-7.2709999999999582</v>
      </c>
      <c r="BA18" s="396">
        <f t="shared" si="38"/>
        <v>-0.12</v>
      </c>
      <c r="BB18" s="394">
        <f>(AX18-C18)/C18</f>
        <v>-3.8159986438535752E-3</v>
      </c>
      <c r="BC18" s="383">
        <v>1889.077</v>
      </c>
      <c r="BD18" s="384">
        <f t="shared" si="68"/>
        <v>0.31584634676475504</v>
      </c>
      <c r="BE18" s="385">
        <f t="shared" si="41"/>
        <v>-16.321999999999889</v>
      </c>
      <c r="BF18" s="386">
        <f t="shared" si="42"/>
        <v>-0.27</v>
      </c>
      <c r="BG18" s="384">
        <f t="shared" si="43"/>
        <v>-8.566184825330489E-3</v>
      </c>
      <c r="BH18" s="587">
        <v>1874.8409999999999</v>
      </c>
      <c r="BI18" s="573">
        <f t="shared" si="69"/>
        <v>0.31346614278548735</v>
      </c>
      <c r="BJ18" s="576">
        <f t="shared" si="45"/>
        <v>-30.557999999999993</v>
      </c>
      <c r="BK18" s="588">
        <f t="shared" si="46"/>
        <v>-0.51</v>
      </c>
      <c r="BL18" s="573">
        <f>(BH18-C18)/C18</f>
        <v>-1.6037585828480017E-2</v>
      </c>
      <c r="BM18" s="448">
        <v>1870.0989999999999</v>
      </c>
      <c r="BN18" s="449">
        <f t="shared" si="70"/>
        <v>0.31267329877946831</v>
      </c>
      <c r="BO18" s="450">
        <f t="shared" si="49"/>
        <v>-35.299999999999955</v>
      </c>
      <c r="BP18" s="451">
        <f t="shared" si="50"/>
        <v>-0.59</v>
      </c>
      <c r="BQ18" s="449">
        <f t="shared" si="51"/>
        <v>-1.8526303414665359E-2</v>
      </c>
      <c r="BR18" s="525">
        <v>1813.6569999999999</v>
      </c>
      <c r="BS18" s="526">
        <f t="shared" si="71"/>
        <v>0.30323641531516465</v>
      </c>
      <c r="BT18" s="527">
        <f t="shared" si="53"/>
        <v>-91.741999999999962</v>
      </c>
      <c r="BU18" s="528">
        <f t="shared" si="54"/>
        <v>-1.53</v>
      </c>
      <c r="BV18" s="529">
        <f t="shared" si="55"/>
        <v>-4.814844554867509E-2</v>
      </c>
    </row>
    <row r="19" spans="1:74" ht="14.45" customHeight="1" x14ac:dyDescent="0.2">
      <c r="A19" s="4" t="s">
        <v>64</v>
      </c>
      <c r="B19" s="57"/>
      <c r="C19" s="138">
        <v>2527.0650000000001</v>
      </c>
      <c r="D19" s="61">
        <v>0.42251546564119713</v>
      </c>
      <c r="E19" s="188">
        <v>2527.0650000000001</v>
      </c>
      <c r="F19" s="189">
        <f t="shared" si="58"/>
        <v>0.42251546564119713</v>
      </c>
      <c r="G19" s="190">
        <f t="shared" si="1"/>
        <v>0</v>
      </c>
      <c r="H19" s="191">
        <f t="shared" si="56"/>
        <v>0</v>
      </c>
      <c r="I19" s="213">
        <f t="shared" si="57"/>
        <v>0</v>
      </c>
      <c r="J19" s="200">
        <v>2527.0650000000001</v>
      </c>
      <c r="K19" s="199">
        <f t="shared" si="59"/>
        <v>0.42251546564119713</v>
      </c>
      <c r="L19" s="200">
        <f t="shared" si="5"/>
        <v>0</v>
      </c>
      <c r="M19" s="201">
        <f t="shared" si="6"/>
        <v>0</v>
      </c>
      <c r="N19" s="202">
        <f t="shared" si="7"/>
        <v>0</v>
      </c>
      <c r="O19" s="246">
        <v>2527.0650000000001</v>
      </c>
      <c r="P19" s="247">
        <f t="shared" si="60"/>
        <v>0.42251546564119713</v>
      </c>
      <c r="Q19" s="248">
        <f t="shared" si="9"/>
        <v>0</v>
      </c>
      <c r="R19" s="249">
        <f t="shared" si="10"/>
        <v>0</v>
      </c>
      <c r="S19" s="247">
        <f t="shared" si="11"/>
        <v>0</v>
      </c>
      <c r="T19" s="256">
        <v>2524.5</v>
      </c>
      <c r="U19" s="257">
        <f t="shared" si="61"/>
        <v>0.42208660759070388</v>
      </c>
      <c r="V19" s="258">
        <f t="shared" si="13"/>
        <v>-2.5650000000000546</v>
      </c>
      <c r="W19" s="259">
        <f t="shared" si="14"/>
        <v>-0.04</v>
      </c>
      <c r="X19" s="257">
        <f t="shared" si="15"/>
        <v>-1.0150114856563065E-3</v>
      </c>
      <c r="Y19" s="274">
        <v>2523.9209999999998</v>
      </c>
      <c r="Z19" s="265">
        <f t="shared" si="62"/>
        <v>0.42198980103661593</v>
      </c>
      <c r="AA19" s="264">
        <f t="shared" si="17"/>
        <v>-3.1440000000002328</v>
      </c>
      <c r="AB19" s="266">
        <f t="shared" si="18"/>
        <v>-0.05</v>
      </c>
      <c r="AC19" s="280">
        <f t="shared" si="19"/>
        <v>-1.2441310373893164E-3</v>
      </c>
      <c r="AD19" s="352">
        <v>2522.9119999999998</v>
      </c>
      <c r="AE19" s="353">
        <f t="shared" si="63"/>
        <v>0.42182110015047647</v>
      </c>
      <c r="AF19" s="354">
        <f t="shared" si="21"/>
        <v>-4.1530000000002474</v>
      </c>
      <c r="AG19" s="359">
        <f t="shared" si="22"/>
        <v>-7.0000000000000007E-2</v>
      </c>
      <c r="AH19" s="370">
        <f t="shared" si="23"/>
        <v>-1.6434084600120088E-3</v>
      </c>
      <c r="AI19" s="342">
        <v>2518.19</v>
      </c>
      <c r="AJ19" s="343">
        <f t="shared" si="64"/>
        <v>0.42103160006687845</v>
      </c>
      <c r="AK19" s="344">
        <f t="shared" si="25"/>
        <v>-8.875</v>
      </c>
      <c r="AL19" s="349">
        <f t="shared" si="26"/>
        <v>-0.15</v>
      </c>
      <c r="AM19" s="364">
        <f t="shared" si="27"/>
        <v>-3.5119793119686277E-3</v>
      </c>
      <c r="AN19" s="332">
        <v>2504.759</v>
      </c>
      <c r="AO19" s="333">
        <f t="shared" si="65"/>
        <v>0.41878598896505603</v>
      </c>
      <c r="AP19" s="334">
        <f t="shared" si="29"/>
        <v>-22.30600000000004</v>
      </c>
      <c r="AQ19" s="339">
        <f t="shared" si="30"/>
        <v>-0.37</v>
      </c>
      <c r="AR19" s="379">
        <f t="shared" si="31"/>
        <v>-8.8268406234109694E-3</v>
      </c>
      <c r="AS19" s="174">
        <v>2469.2280000000001</v>
      </c>
      <c r="AT19" s="173">
        <f t="shared" si="66"/>
        <v>0.41284534358802877</v>
      </c>
      <c r="AU19" s="174">
        <f t="shared" si="33"/>
        <v>-57.836999999999989</v>
      </c>
      <c r="AV19" s="179">
        <f t="shared" si="34"/>
        <v>-0.97</v>
      </c>
      <c r="AW19" s="183">
        <f t="shared" si="35"/>
        <v>-2.2887025066628673E-2</v>
      </c>
      <c r="AX19" s="393">
        <v>2524.0100000000002</v>
      </c>
      <c r="AY19" s="394">
        <f t="shared" si="67"/>
        <v>0.42200468149138942</v>
      </c>
      <c r="AZ19" s="395">
        <f t="shared" si="37"/>
        <v>-3.0549999999998363</v>
      </c>
      <c r="BA19" s="396">
        <f t="shared" si="38"/>
        <v>-0.05</v>
      </c>
      <c r="BB19" s="394">
        <f t="shared" si="39"/>
        <v>-1.2089123152747698E-3</v>
      </c>
      <c r="BC19" s="383">
        <v>2520.0880000000002</v>
      </c>
      <c r="BD19" s="384">
        <f t="shared" si="68"/>
        <v>0.42134893830463138</v>
      </c>
      <c r="BE19" s="385">
        <f t="shared" si="41"/>
        <v>-6.9769999999998618</v>
      </c>
      <c r="BF19" s="386">
        <f t="shared" si="42"/>
        <v>-0.12</v>
      </c>
      <c r="BG19" s="384">
        <f t="shared" si="43"/>
        <v>-2.7609103841808032E-3</v>
      </c>
      <c r="BH19" s="587">
        <v>2514.355</v>
      </c>
      <c r="BI19" s="573">
        <f t="shared" si="69"/>
        <v>0.42039040294265173</v>
      </c>
      <c r="BJ19" s="576">
        <f t="shared" si="45"/>
        <v>-12.710000000000036</v>
      </c>
      <c r="BK19" s="588">
        <f t="shared" si="46"/>
        <v>-0.21</v>
      </c>
      <c r="BL19" s="573">
        <f t="shared" si="47"/>
        <v>-5.0295500907179026E-3</v>
      </c>
      <c r="BM19" s="448">
        <v>2513.0410000000002</v>
      </c>
      <c r="BN19" s="449">
        <f t="shared" si="70"/>
        <v>0.42017070723959205</v>
      </c>
      <c r="BO19" s="450">
        <f t="shared" si="49"/>
        <v>-14.023999999999887</v>
      </c>
      <c r="BP19" s="451">
        <f t="shared" si="50"/>
        <v>-0.23</v>
      </c>
      <c r="BQ19" s="449">
        <f t="shared" si="51"/>
        <v>-5.5495208868786066E-3</v>
      </c>
      <c r="BR19" s="525">
        <v>2491.11</v>
      </c>
      <c r="BS19" s="526">
        <f t="shared" si="71"/>
        <v>0.41650392910884471</v>
      </c>
      <c r="BT19" s="527">
        <f t="shared" si="53"/>
        <v>-35.954999999999927</v>
      </c>
      <c r="BU19" s="528">
        <f t="shared" si="54"/>
        <v>-0.6</v>
      </c>
      <c r="BV19" s="529">
        <f t="shared" si="55"/>
        <v>-1.4227968018234564E-2</v>
      </c>
    </row>
    <row r="20" spans="1:74" ht="14.45" customHeight="1" x14ac:dyDescent="0.2">
      <c r="A20" s="27" t="s">
        <v>82</v>
      </c>
      <c r="B20" s="57">
        <v>2087</v>
      </c>
      <c r="C20" s="138"/>
      <c r="D20" s="61"/>
      <c r="E20" s="188"/>
      <c r="F20" s="189"/>
      <c r="G20" s="190"/>
      <c r="H20" s="208"/>
      <c r="I20" s="213"/>
      <c r="J20" s="200"/>
      <c r="K20" s="199"/>
      <c r="L20" s="200"/>
      <c r="M20" s="201"/>
      <c r="N20" s="202"/>
      <c r="O20" s="246"/>
      <c r="P20" s="247"/>
      <c r="Q20" s="248"/>
      <c r="R20" s="249"/>
      <c r="S20" s="247"/>
      <c r="T20" s="256"/>
      <c r="U20" s="257"/>
      <c r="V20" s="258"/>
      <c r="W20" s="259"/>
      <c r="X20" s="257"/>
      <c r="Y20" s="274"/>
      <c r="Z20" s="265"/>
      <c r="AA20" s="264"/>
      <c r="AB20" s="266"/>
      <c r="AC20" s="280"/>
      <c r="AD20" s="352"/>
      <c r="AE20" s="353"/>
      <c r="AF20" s="354"/>
      <c r="AG20" s="359"/>
      <c r="AH20" s="370"/>
      <c r="AI20" s="342"/>
      <c r="AJ20" s="343"/>
      <c r="AK20" s="344"/>
      <c r="AL20" s="349"/>
      <c r="AM20" s="364"/>
      <c r="AN20" s="332"/>
      <c r="AO20" s="333"/>
      <c r="AP20" s="334"/>
      <c r="AQ20" s="339"/>
      <c r="AR20" s="379"/>
      <c r="AS20" s="174"/>
      <c r="AT20" s="173"/>
      <c r="AU20" s="174"/>
      <c r="AV20" s="179"/>
      <c r="AW20" s="183"/>
      <c r="AX20" s="393"/>
      <c r="AY20" s="394"/>
      <c r="AZ20" s="395"/>
      <c r="BA20" s="396"/>
      <c r="BB20" s="394"/>
      <c r="BC20" s="383"/>
      <c r="BD20" s="384"/>
      <c r="BE20" s="385"/>
      <c r="BF20" s="386"/>
      <c r="BG20" s="384"/>
      <c r="BH20" s="587"/>
      <c r="BI20" s="573"/>
      <c r="BJ20" s="576"/>
      <c r="BK20" s="588"/>
      <c r="BL20" s="573"/>
      <c r="BM20" s="448"/>
      <c r="BN20" s="449"/>
      <c r="BO20" s="450"/>
      <c r="BP20" s="451"/>
      <c r="BQ20" s="449"/>
      <c r="BR20" s="525"/>
      <c r="BS20" s="526"/>
      <c r="BT20" s="527"/>
      <c r="BU20" s="528"/>
      <c r="BV20" s="529"/>
    </row>
    <row r="21" spans="1:74" ht="14.45" customHeight="1" x14ac:dyDescent="0.2">
      <c r="A21" s="6" t="s">
        <v>81</v>
      </c>
      <c r="B21" s="59"/>
      <c r="C21" s="60"/>
      <c r="D21" s="153"/>
      <c r="E21" s="192"/>
      <c r="F21" s="221"/>
      <c r="G21" s="190"/>
      <c r="H21" s="194"/>
      <c r="I21" s="213"/>
      <c r="J21" s="204"/>
      <c r="K21" s="616"/>
      <c r="L21" s="200"/>
      <c r="M21" s="201"/>
      <c r="N21" s="202"/>
      <c r="O21" s="251"/>
      <c r="P21" s="482"/>
      <c r="Q21" s="248"/>
      <c r="R21" s="249"/>
      <c r="S21" s="247"/>
      <c r="T21" s="261"/>
      <c r="U21" s="294"/>
      <c r="V21" s="258"/>
      <c r="W21" s="259"/>
      <c r="X21" s="257"/>
      <c r="Y21" s="276"/>
      <c r="Z21" s="288"/>
      <c r="AA21" s="264"/>
      <c r="AB21" s="266"/>
      <c r="AC21" s="280"/>
      <c r="AD21" s="356"/>
      <c r="AE21" s="629"/>
      <c r="AF21" s="354"/>
      <c r="AG21" s="359"/>
      <c r="AH21" s="370"/>
      <c r="AI21" s="346"/>
      <c r="AJ21" s="642"/>
      <c r="AK21" s="344"/>
      <c r="AL21" s="349"/>
      <c r="AM21" s="364"/>
      <c r="AN21" s="336"/>
      <c r="AO21" s="659"/>
      <c r="AP21" s="334"/>
      <c r="AQ21" s="339"/>
      <c r="AR21" s="379"/>
      <c r="AS21" s="177"/>
      <c r="AT21" s="668"/>
      <c r="AU21" s="174"/>
      <c r="AV21" s="179"/>
      <c r="AW21" s="183"/>
      <c r="AX21" s="398"/>
      <c r="AY21" s="414"/>
      <c r="AZ21" s="395"/>
      <c r="BA21" s="396"/>
      <c r="BB21" s="394"/>
      <c r="BC21" s="388"/>
      <c r="BD21" s="420"/>
      <c r="BE21" s="385"/>
      <c r="BF21" s="386"/>
      <c r="BG21" s="384"/>
      <c r="BH21" s="589"/>
      <c r="BI21" s="590"/>
      <c r="BJ21" s="576"/>
      <c r="BK21" s="588"/>
      <c r="BL21" s="573"/>
      <c r="BM21" s="453"/>
      <c r="BN21" s="465"/>
      <c r="BO21" s="450"/>
      <c r="BP21" s="451"/>
      <c r="BQ21" s="449"/>
      <c r="BR21" s="530"/>
      <c r="BS21" s="543"/>
      <c r="BT21" s="527"/>
      <c r="BU21" s="528"/>
      <c r="BV21" s="529"/>
    </row>
    <row r="22" spans="1:74" ht="14.45" customHeight="1" x14ac:dyDescent="0.2">
      <c r="A22" s="4" t="s">
        <v>61</v>
      </c>
      <c r="B22" s="57"/>
      <c r="C22" s="138">
        <v>47.375999999999998</v>
      </c>
      <c r="D22" s="61">
        <v>2.2700527072352657E-2</v>
      </c>
      <c r="E22" s="188">
        <v>47.375999999999998</v>
      </c>
      <c r="F22" s="189">
        <f>E22/$B$20</f>
        <v>2.2700527072352657E-2</v>
      </c>
      <c r="G22" s="190">
        <f t="shared" si="1"/>
        <v>0</v>
      </c>
      <c r="H22" s="191">
        <f t="shared" ref="H22:H25" si="72">ROUND((F22-D22)*100,2)</f>
        <v>0</v>
      </c>
      <c r="I22" s="213">
        <f t="shared" ref="I22:I25" si="73">(E22-C22)/C22</f>
        <v>0</v>
      </c>
      <c r="J22" s="200">
        <v>47.375999999999998</v>
      </c>
      <c r="K22" s="199">
        <f>J22/$B$20</f>
        <v>2.2700527072352657E-2</v>
      </c>
      <c r="L22" s="200">
        <f t="shared" si="5"/>
        <v>0</v>
      </c>
      <c r="M22" s="201">
        <f t="shared" si="6"/>
        <v>0</v>
      </c>
      <c r="N22" s="202">
        <f t="shared" si="7"/>
        <v>0</v>
      </c>
      <c r="O22" s="246">
        <v>47.05</v>
      </c>
      <c r="P22" s="247">
        <f>O22/$B$20</f>
        <v>2.2544321993291806E-2</v>
      </c>
      <c r="Q22" s="248">
        <f t="shared" si="9"/>
        <v>-0.32600000000000051</v>
      </c>
      <c r="R22" s="249">
        <f t="shared" si="10"/>
        <v>-0.02</v>
      </c>
      <c r="S22" s="247">
        <f t="shared" si="11"/>
        <v>-6.8811212428233817E-3</v>
      </c>
      <c r="T22" s="256">
        <v>41.414000000000001</v>
      </c>
      <c r="U22" s="257">
        <f>T22/$B$20</f>
        <v>1.9843794920939149E-2</v>
      </c>
      <c r="V22" s="258">
        <f t="shared" si="13"/>
        <v>-5.9619999999999962</v>
      </c>
      <c r="W22" s="259">
        <f t="shared" si="14"/>
        <v>-0.28999999999999998</v>
      </c>
      <c r="X22" s="257">
        <f t="shared" si="15"/>
        <v>-0.12584430935494759</v>
      </c>
      <c r="Y22" s="274">
        <v>34.874000000000002</v>
      </c>
      <c r="Z22" s="265">
        <f>Y22/$B$20</f>
        <v>1.6710110206037375E-2</v>
      </c>
      <c r="AA22" s="264">
        <f t="shared" si="17"/>
        <v>-12.501999999999995</v>
      </c>
      <c r="AB22" s="266">
        <f t="shared" si="18"/>
        <v>-0.6</v>
      </c>
      <c r="AC22" s="280">
        <f t="shared" si="19"/>
        <v>-0.26388888888888878</v>
      </c>
      <c r="AD22" s="352">
        <v>31.016999999999999</v>
      </c>
      <c r="AE22" s="353">
        <f>AD22/$B$20</f>
        <v>1.4862002874940106E-2</v>
      </c>
      <c r="AF22" s="354">
        <f t="shared" si="21"/>
        <v>-16.358999999999998</v>
      </c>
      <c r="AG22" s="359">
        <f t="shared" si="22"/>
        <v>-0.78</v>
      </c>
      <c r="AH22" s="370">
        <f t="shared" si="23"/>
        <v>-0.34530141843971629</v>
      </c>
      <c r="AI22" s="342">
        <v>21.047999999999998</v>
      </c>
      <c r="AJ22" s="343">
        <f>AI22/$B$20</f>
        <v>1.0085289889793961E-2</v>
      </c>
      <c r="AK22" s="344">
        <f t="shared" si="25"/>
        <v>-26.327999999999999</v>
      </c>
      <c r="AL22" s="349">
        <f t="shared" si="26"/>
        <v>-1.26</v>
      </c>
      <c r="AM22" s="364">
        <f t="shared" si="27"/>
        <v>-0.5557244174265451</v>
      </c>
      <c r="AN22" s="332">
        <v>20.145</v>
      </c>
      <c r="AO22" s="333">
        <f>AN22/$B$20</f>
        <v>9.6526114039290848E-3</v>
      </c>
      <c r="AP22" s="334">
        <f t="shared" si="29"/>
        <v>-27.230999999999998</v>
      </c>
      <c r="AQ22" s="339">
        <f t="shared" si="30"/>
        <v>-1.3</v>
      </c>
      <c r="AR22" s="379">
        <f t="shared" si="31"/>
        <v>-0.57478470111448832</v>
      </c>
      <c r="AS22" s="174">
        <v>17.158999999999999</v>
      </c>
      <c r="AT22" s="173">
        <f>AS22/$B$20</f>
        <v>8.2218495448011502E-3</v>
      </c>
      <c r="AU22" s="174">
        <f t="shared" si="33"/>
        <v>-30.216999999999999</v>
      </c>
      <c r="AV22" s="179">
        <f t="shared" si="34"/>
        <v>-1.45</v>
      </c>
      <c r="AW22" s="183">
        <f t="shared" si="35"/>
        <v>-0.63781239446133065</v>
      </c>
      <c r="AX22" s="393">
        <v>43.363999999999997</v>
      </c>
      <c r="AY22" s="394">
        <f>AX22/$B$20</f>
        <v>2.077815045519885E-2</v>
      </c>
      <c r="AZ22" s="395">
        <f t="shared" si="37"/>
        <v>-4.0120000000000005</v>
      </c>
      <c r="BA22" s="396">
        <f t="shared" si="38"/>
        <v>-0.19</v>
      </c>
      <c r="BB22" s="394">
        <f t="shared" si="39"/>
        <v>-8.4684228301249595E-2</v>
      </c>
      <c r="BC22" s="383">
        <v>26.742000000000001</v>
      </c>
      <c r="BD22" s="384">
        <f>BC22/$B$20</f>
        <v>1.2813608049832295E-2</v>
      </c>
      <c r="BE22" s="385">
        <f t="shared" si="41"/>
        <v>-20.633999999999997</v>
      </c>
      <c r="BF22" s="386">
        <f t="shared" si="42"/>
        <v>-0.99</v>
      </c>
      <c r="BG22" s="384">
        <f t="shared" si="43"/>
        <v>-0.43553698074974667</v>
      </c>
      <c r="BH22" s="587">
        <v>17.773</v>
      </c>
      <c r="BI22" s="573">
        <f>BH22/$B$20</f>
        <v>8.5160517489218969E-3</v>
      </c>
      <c r="BJ22" s="576">
        <f t="shared" si="45"/>
        <v>-29.602999999999998</v>
      </c>
      <c r="BK22" s="588">
        <f t="shared" si="46"/>
        <v>-1.42</v>
      </c>
      <c r="BL22" s="573">
        <f t="shared" si="47"/>
        <v>-0.62485224586288413</v>
      </c>
      <c r="BM22" s="448">
        <v>16.908999999999999</v>
      </c>
      <c r="BN22" s="449">
        <f>BM22/$B$20</f>
        <v>8.1020603737422137E-3</v>
      </c>
      <c r="BO22" s="450">
        <f t="shared" si="49"/>
        <v>-30.466999999999999</v>
      </c>
      <c r="BP22" s="451">
        <f t="shared" si="50"/>
        <v>-1.46</v>
      </c>
      <c r="BQ22" s="449">
        <f t="shared" si="51"/>
        <v>-0.64308932792975348</v>
      </c>
      <c r="BR22" s="525">
        <v>9.86</v>
      </c>
      <c r="BS22" s="526">
        <f>BR22/$B$20</f>
        <v>4.7244849065644461E-3</v>
      </c>
      <c r="BT22" s="527">
        <f t="shared" si="53"/>
        <v>-37.515999999999998</v>
      </c>
      <c r="BU22" s="528">
        <f t="shared" si="54"/>
        <v>-1.8</v>
      </c>
      <c r="BV22" s="529">
        <f t="shared" si="55"/>
        <v>-0.79187774400540356</v>
      </c>
    </row>
    <row r="23" spans="1:74" ht="14.45" customHeight="1" x14ac:dyDescent="0.2">
      <c r="A23" s="4" t="s">
        <v>62</v>
      </c>
      <c r="B23" s="57"/>
      <c r="C23" s="138">
        <v>264.45100000000002</v>
      </c>
      <c r="D23" s="61">
        <v>0.12671346430282704</v>
      </c>
      <c r="E23" s="188">
        <v>264.45100000000002</v>
      </c>
      <c r="F23" s="189">
        <f t="shared" ref="F23:F25" si="74">E23/$B$20</f>
        <v>0.12671346430282704</v>
      </c>
      <c r="G23" s="190">
        <f t="shared" si="1"/>
        <v>0</v>
      </c>
      <c r="H23" s="191">
        <f t="shared" si="72"/>
        <v>0</v>
      </c>
      <c r="I23" s="213">
        <f t="shared" si="73"/>
        <v>0</v>
      </c>
      <c r="J23" s="200">
        <v>264.45100000000002</v>
      </c>
      <c r="K23" s="199">
        <f t="shared" ref="K23:K25" si="75">J23/$B$20</f>
        <v>0.12671346430282704</v>
      </c>
      <c r="L23" s="200">
        <f t="shared" si="5"/>
        <v>0</v>
      </c>
      <c r="M23" s="201">
        <f t="shared" si="6"/>
        <v>0</v>
      </c>
      <c r="N23" s="202">
        <f t="shared" si="7"/>
        <v>0</v>
      </c>
      <c r="O23" s="246">
        <v>258.714</v>
      </c>
      <c r="P23" s="247">
        <f t="shared" ref="P23:P25" si="76">O23/$B$20</f>
        <v>0.12396454240536656</v>
      </c>
      <c r="Q23" s="248">
        <f t="shared" si="9"/>
        <v>-5.7370000000000232</v>
      </c>
      <c r="R23" s="249">
        <f t="shared" si="10"/>
        <v>-0.27</v>
      </c>
      <c r="S23" s="247">
        <f t="shared" si="11"/>
        <v>-2.1694000022688599E-2</v>
      </c>
      <c r="T23" s="256">
        <v>247.35</v>
      </c>
      <c r="U23" s="257">
        <f t="shared" ref="U23:U25" si="77">T23/$B$20</f>
        <v>0.11851940584571155</v>
      </c>
      <c r="V23" s="258">
        <f t="shared" si="13"/>
        <v>-17.101000000000028</v>
      </c>
      <c r="W23" s="259">
        <f t="shared" si="14"/>
        <v>-0.82</v>
      </c>
      <c r="X23" s="257">
        <f t="shared" si="15"/>
        <v>-6.4666043993027167E-2</v>
      </c>
      <c r="Y23" s="274">
        <v>228.18600000000001</v>
      </c>
      <c r="Z23" s="265">
        <f t="shared" ref="Z23:Z25" si="78">Y23/$B$20</f>
        <v>0.10933684714901773</v>
      </c>
      <c r="AA23" s="264">
        <f t="shared" si="17"/>
        <v>-36.265000000000015</v>
      </c>
      <c r="AB23" s="266">
        <f t="shared" si="18"/>
        <v>-1.74</v>
      </c>
      <c r="AC23" s="280">
        <f t="shared" si="19"/>
        <v>-0.13713315510245758</v>
      </c>
      <c r="AD23" s="352">
        <v>239.774</v>
      </c>
      <c r="AE23" s="353">
        <f t="shared" ref="AE23:AE25" si="79">AD23/$B$20</f>
        <v>0.11488931480594154</v>
      </c>
      <c r="AF23" s="354">
        <f t="shared" si="21"/>
        <v>-24.677000000000021</v>
      </c>
      <c r="AG23" s="359">
        <f t="shared" si="22"/>
        <v>-1.18</v>
      </c>
      <c r="AH23" s="370">
        <f t="shared" si="23"/>
        <v>-9.331407330658617E-2</v>
      </c>
      <c r="AI23" s="342">
        <v>199.70500000000001</v>
      </c>
      <c r="AJ23" s="343">
        <f t="shared" ref="AJ23:AJ25" si="80">AI23/$B$20</f>
        <v>9.5689985625299484E-2</v>
      </c>
      <c r="AK23" s="344">
        <f t="shared" si="25"/>
        <v>-64.746000000000009</v>
      </c>
      <c r="AL23" s="349">
        <f t="shared" si="26"/>
        <v>-3.1</v>
      </c>
      <c r="AM23" s="364">
        <f t="shared" si="27"/>
        <v>-0.24483174576764696</v>
      </c>
      <c r="AN23" s="332">
        <v>177.852</v>
      </c>
      <c r="AO23" s="333">
        <f t="shared" ref="AO23:AO25" si="81">AN23/$B$20</f>
        <v>8.5218974604695741E-2</v>
      </c>
      <c r="AP23" s="334">
        <f t="shared" si="29"/>
        <v>-86.599000000000018</v>
      </c>
      <c r="AQ23" s="339">
        <f t="shared" si="30"/>
        <v>-4.1500000000000004</v>
      </c>
      <c r="AR23" s="379">
        <f t="shared" si="31"/>
        <v>-0.32746709220233622</v>
      </c>
      <c r="AS23" s="174">
        <v>147.369</v>
      </c>
      <c r="AT23" s="173">
        <f t="shared" ref="AT23:AT25" si="82">AS23/$B$20</f>
        <v>7.0612841399137524E-2</v>
      </c>
      <c r="AU23" s="174">
        <f t="shared" si="33"/>
        <v>-117.08200000000002</v>
      </c>
      <c r="AV23" s="179">
        <f t="shared" si="34"/>
        <v>-5.61</v>
      </c>
      <c r="AW23" s="183">
        <f t="shared" si="35"/>
        <v>-0.44273608343322585</v>
      </c>
      <c r="AX23" s="393">
        <v>254.19200000000001</v>
      </c>
      <c r="AY23" s="394">
        <f t="shared" ref="AY23:AY25" si="83">AX23/$B$20</f>
        <v>0.12179779587925252</v>
      </c>
      <c r="AZ23" s="395">
        <f t="shared" si="37"/>
        <v>-10.259000000000015</v>
      </c>
      <c r="BA23" s="396">
        <f t="shared" si="38"/>
        <v>-0.49</v>
      </c>
      <c r="BB23" s="394">
        <f t="shared" si="39"/>
        <v>-3.8793576125633909E-2</v>
      </c>
      <c r="BC23" s="383">
        <v>212.15799999999999</v>
      </c>
      <c r="BD23" s="384">
        <f t="shared" ref="BD23:BD25" si="84">BC23/$B$20</f>
        <v>0.1016569238140872</v>
      </c>
      <c r="BE23" s="385">
        <f t="shared" si="41"/>
        <v>-52.293000000000035</v>
      </c>
      <c r="BF23" s="386">
        <f t="shared" si="42"/>
        <v>-2.5099999999999998</v>
      </c>
      <c r="BG23" s="384">
        <f t="shared" si="43"/>
        <v>-0.1977417366544276</v>
      </c>
      <c r="BH23" s="587">
        <v>170.26300000000001</v>
      </c>
      <c r="BI23" s="573">
        <f t="shared" ref="BI23:BI25" si="85">BH23/$B$20</f>
        <v>8.1582654528030665E-2</v>
      </c>
      <c r="BJ23" s="576">
        <f t="shared" si="45"/>
        <v>-94.188000000000017</v>
      </c>
      <c r="BK23" s="588">
        <f t="shared" si="46"/>
        <v>-4.51</v>
      </c>
      <c r="BL23" s="573">
        <f t="shared" si="47"/>
        <v>-0.35616427996112704</v>
      </c>
      <c r="BM23" s="448">
        <v>156.923</v>
      </c>
      <c r="BN23" s="449">
        <f t="shared" ref="BN23:BN25" si="86">BM23/$B$20</f>
        <v>7.5190704360325822E-2</v>
      </c>
      <c r="BO23" s="450">
        <f t="shared" si="49"/>
        <v>-107.52800000000002</v>
      </c>
      <c r="BP23" s="451">
        <f t="shared" si="50"/>
        <v>-5.15</v>
      </c>
      <c r="BQ23" s="449">
        <f t="shared" si="51"/>
        <v>-0.40660840760670225</v>
      </c>
      <c r="BR23" s="525">
        <v>96.358000000000004</v>
      </c>
      <c r="BS23" s="526">
        <f t="shared" ref="BS23:BS25" si="87">BR23/$B$20</f>
        <v>4.6170579779587925E-2</v>
      </c>
      <c r="BT23" s="527">
        <f t="shared" si="53"/>
        <v>-168.09300000000002</v>
      </c>
      <c r="BU23" s="528">
        <f t="shared" si="54"/>
        <v>-8.0500000000000007</v>
      </c>
      <c r="BV23" s="529">
        <f t="shared" si="55"/>
        <v>-0.6356300411040231</v>
      </c>
    </row>
    <row r="24" spans="1:74" ht="14.45" customHeight="1" x14ac:dyDescent="0.2">
      <c r="A24" s="4" t="s">
        <v>63</v>
      </c>
      <c r="B24" s="57"/>
      <c r="C24" s="138">
        <v>716.43799999999999</v>
      </c>
      <c r="D24" s="61">
        <v>0.34328605654048872</v>
      </c>
      <c r="E24" s="188">
        <v>716.43799999999999</v>
      </c>
      <c r="F24" s="189">
        <f t="shared" si="74"/>
        <v>0.34328605654048872</v>
      </c>
      <c r="G24" s="190">
        <f t="shared" si="1"/>
        <v>0</v>
      </c>
      <c r="H24" s="191">
        <f t="shared" si="72"/>
        <v>0</v>
      </c>
      <c r="I24" s="213">
        <f t="shared" si="73"/>
        <v>0</v>
      </c>
      <c r="J24" s="200">
        <v>716.43799999999999</v>
      </c>
      <c r="K24" s="199">
        <f t="shared" si="75"/>
        <v>0.34328605654048872</v>
      </c>
      <c r="L24" s="200">
        <f t="shared" si="5"/>
        <v>0</v>
      </c>
      <c r="M24" s="201">
        <f t="shared" si="6"/>
        <v>0</v>
      </c>
      <c r="N24" s="202">
        <f t="shared" si="7"/>
        <v>0</v>
      </c>
      <c r="O24" s="246">
        <v>714.54100000000005</v>
      </c>
      <c r="P24" s="247">
        <f t="shared" si="76"/>
        <v>0.34237709631049357</v>
      </c>
      <c r="Q24" s="248">
        <f t="shared" si="9"/>
        <v>-1.8969999999999345</v>
      </c>
      <c r="R24" s="249">
        <f t="shared" si="10"/>
        <v>-0.09</v>
      </c>
      <c r="S24" s="247">
        <f t="shared" si="11"/>
        <v>-2.6478215840029904E-3</v>
      </c>
      <c r="T24" s="256">
        <v>711.89200000000005</v>
      </c>
      <c r="U24" s="257">
        <f t="shared" si="77"/>
        <v>0.34110781025395309</v>
      </c>
      <c r="V24" s="258">
        <f t="shared" si="13"/>
        <v>-4.5459999999999354</v>
      </c>
      <c r="W24" s="259">
        <f t="shared" si="14"/>
        <v>-0.22</v>
      </c>
      <c r="X24" s="257">
        <f t="shared" si="15"/>
        <v>-6.3452804010953288E-3</v>
      </c>
      <c r="Y24" s="274">
        <v>703.38099999999997</v>
      </c>
      <c r="Z24" s="265">
        <f t="shared" si="78"/>
        <v>0.33702970771442259</v>
      </c>
      <c r="AA24" s="264">
        <f t="shared" si="17"/>
        <v>-13.057000000000016</v>
      </c>
      <c r="AB24" s="266">
        <f t="shared" si="18"/>
        <v>-0.63</v>
      </c>
      <c r="AC24" s="280">
        <f t="shared" si="19"/>
        <v>-1.8224884777189396E-2</v>
      </c>
      <c r="AD24" s="352">
        <v>703.44899999999996</v>
      </c>
      <c r="AE24" s="353">
        <f t="shared" si="79"/>
        <v>0.33706229036895063</v>
      </c>
      <c r="AF24" s="354">
        <f t="shared" si="21"/>
        <v>-12.989000000000033</v>
      </c>
      <c r="AG24" s="359">
        <f t="shared" si="22"/>
        <v>-0.62</v>
      </c>
      <c r="AH24" s="370">
        <f t="shared" si="23"/>
        <v>-1.8129970772069647E-2</v>
      </c>
      <c r="AI24" s="342">
        <v>680.49300000000005</v>
      </c>
      <c r="AJ24" s="343">
        <f t="shared" si="80"/>
        <v>0.3260627695256349</v>
      </c>
      <c r="AK24" s="344">
        <f t="shared" si="25"/>
        <v>-35.944999999999936</v>
      </c>
      <c r="AL24" s="349">
        <f t="shared" si="26"/>
        <v>-1.72</v>
      </c>
      <c r="AM24" s="364">
        <f t="shared" si="27"/>
        <v>-5.0171822265150559E-2</v>
      </c>
      <c r="AN24" s="332">
        <v>656.34</v>
      </c>
      <c r="AO24" s="333">
        <f t="shared" si="81"/>
        <v>0.31448969813128896</v>
      </c>
      <c r="AP24" s="334">
        <f t="shared" si="29"/>
        <v>-60.097999999999956</v>
      </c>
      <c r="AQ24" s="339">
        <f t="shared" si="30"/>
        <v>-2.88</v>
      </c>
      <c r="AR24" s="379">
        <f t="shared" si="31"/>
        <v>-8.3884439407178227E-2</v>
      </c>
      <c r="AS24" s="174">
        <v>609.38699999999994</v>
      </c>
      <c r="AT24" s="173">
        <f t="shared" si="82"/>
        <v>0.29199185433636798</v>
      </c>
      <c r="AU24" s="174">
        <f t="shared" si="33"/>
        <v>-107.05100000000004</v>
      </c>
      <c r="AV24" s="179">
        <f t="shared" si="34"/>
        <v>-5.13</v>
      </c>
      <c r="AW24" s="183">
        <f t="shared" si="35"/>
        <v>-0.14942116414818873</v>
      </c>
      <c r="AX24" s="393">
        <v>713.78599999999994</v>
      </c>
      <c r="AY24" s="394">
        <f t="shared" si="83"/>
        <v>0.34201533301389553</v>
      </c>
      <c r="AZ24" s="395">
        <f t="shared" si="37"/>
        <v>-2.6520000000000437</v>
      </c>
      <c r="BA24" s="396">
        <f t="shared" si="38"/>
        <v>-0.13</v>
      </c>
      <c r="BB24" s="394">
        <f t="shared" si="39"/>
        <v>-3.7016461996712117E-3</v>
      </c>
      <c r="BC24" s="383">
        <v>696.09400000000005</v>
      </c>
      <c r="BD24" s="384">
        <f t="shared" si="84"/>
        <v>0.33353809295639675</v>
      </c>
      <c r="BE24" s="385">
        <f t="shared" si="41"/>
        <v>-20.343999999999937</v>
      </c>
      <c r="BF24" s="386">
        <f t="shared" si="42"/>
        <v>-0.97</v>
      </c>
      <c r="BG24" s="384">
        <f t="shared" si="43"/>
        <v>-2.8396037061127324E-2</v>
      </c>
      <c r="BH24" s="587">
        <v>670.48199999999997</v>
      </c>
      <c r="BI24" s="573">
        <f t="shared" si="85"/>
        <v>0.32126593195975084</v>
      </c>
      <c r="BJ24" s="576">
        <f t="shared" si="45"/>
        <v>-45.956000000000017</v>
      </c>
      <c r="BK24" s="588">
        <f t="shared" si="46"/>
        <v>-2.2000000000000002</v>
      </c>
      <c r="BL24" s="573">
        <f t="shared" si="47"/>
        <v>-6.4145117930651391E-2</v>
      </c>
      <c r="BM24" s="448">
        <v>657.75900000000001</v>
      </c>
      <c r="BN24" s="449">
        <f t="shared" si="86"/>
        <v>0.31516962146621946</v>
      </c>
      <c r="BO24" s="450">
        <f t="shared" si="49"/>
        <v>-58.678999999999974</v>
      </c>
      <c r="BP24" s="451">
        <f t="shared" si="50"/>
        <v>-2.81</v>
      </c>
      <c r="BQ24" s="449">
        <f t="shared" si="51"/>
        <v>-8.190380744739946E-2</v>
      </c>
      <c r="BR24" s="525">
        <v>569.73900000000003</v>
      </c>
      <c r="BS24" s="526">
        <f t="shared" si="87"/>
        <v>0.27299425011978917</v>
      </c>
      <c r="BT24" s="527">
        <f t="shared" si="53"/>
        <v>-146.69899999999996</v>
      </c>
      <c r="BU24" s="528">
        <f t="shared" si="54"/>
        <v>-7.03</v>
      </c>
      <c r="BV24" s="529">
        <f t="shared" si="55"/>
        <v>-0.20476161230978809</v>
      </c>
    </row>
    <row r="25" spans="1:74" ht="14.45" customHeight="1" x14ac:dyDescent="0.2">
      <c r="A25" s="4" t="s">
        <v>64</v>
      </c>
      <c r="B25" s="57"/>
      <c r="C25" s="138">
        <v>1036.519</v>
      </c>
      <c r="D25" s="61">
        <v>0.49665500718735028</v>
      </c>
      <c r="E25" s="188">
        <v>1036.519</v>
      </c>
      <c r="F25" s="189">
        <f t="shared" si="74"/>
        <v>0.49665500718735028</v>
      </c>
      <c r="G25" s="190">
        <f t="shared" si="1"/>
        <v>0</v>
      </c>
      <c r="H25" s="191">
        <f t="shared" si="72"/>
        <v>0</v>
      </c>
      <c r="I25" s="213">
        <f t="shared" si="73"/>
        <v>0</v>
      </c>
      <c r="J25" s="200">
        <v>1036.519</v>
      </c>
      <c r="K25" s="199">
        <f t="shared" si="75"/>
        <v>0.49665500718735028</v>
      </c>
      <c r="L25" s="200">
        <f t="shared" si="5"/>
        <v>0</v>
      </c>
      <c r="M25" s="201">
        <f t="shared" si="6"/>
        <v>0</v>
      </c>
      <c r="N25" s="202">
        <f t="shared" si="7"/>
        <v>0</v>
      </c>
      <c r="O25" s="246">
        <v>1036.335</v>
      </c>
      <c r="P25" s="247">
        <f t="shared" si="76"/>
        <v>0.49656684235745091</v>
      </c>
      <c r="Q25" s="248">
        <f t="shared" si="9"/>
        <v>-0.18399999999996908</v>
      </c>
      <c r="R25" s="249">
        <f t="shared" si="10"/>
        <v>-0.01</v>
      </c>
      <c r="S25" s="247">
        <f t="shared" si="11"/>
        <v>-1.7751724763363631E-4</v>
      </c>
      <c r="T25" s="256">
        <v>1035.1089999999999</v>
      </c>
      <c r="U25" s="257">
        <f t="shared" si="77"/>
        <v>0.49597939626257781</v>
      </c>
      <c r="V25" s="258">
        <f t="shared" si="13"/>
        <v>-1.4100000000000819</v>
      </c>
      <c r="W25" s="259">
        <f t="shared" si="14"/>
        <v>-7.0000000000000007E-2</v>
      </c>
      <c r="X25" s="257">
        <f t="shared" si="15"/>
        <v>-1.3603223867580641E-3</v>
      </c>
      <c r="Y25" s="274">
        <v>1033.239</v>
      </c>
      <c r="Z25" s="265">
        <f t="shared" si="78"/>
        <v>0.49508337326305701</v>
      </c>
      <c r="AA25" s="264">
        <f t="shared" si="17"/>
        <v>-3.2799999999999727</v>
      </c>
      <c r="AB25" s="266">
        <f t="shared" si="18"/>
        <v>-0.16</v>
      </c>
      <c r="AC25" s="280">
        <f t="shared" si="19"/>
        <v>-3.1644378926001093E-3</v>
      </c>
      <c r="AD25" s="352">
        <v>1030.9169999999999</v>
      </c>
      <c r="AE25" s="353">
        <f t="shared" si="79"/>
        <v>0.49397077144226159</v>
      </c>
      <c r="AF25" s="354">
        <f t="shared" si="21"/>
        <v>-5.6020000000000891</v>
      </c>
      <c r="AG25" s="359">
        <f t="shared" si="22"/>
        <v>-0.27</v>
      </c>
      <c r="AH25" s="370">
        <f t="shared" si="23"/>
        <v>-5.4046283763250734E-3</v>
      </c>
      <c r="AI25" s="342">
        <v>1025.3679999999999</v>
      </c>
      <c r="AJ25" s="343">
        <f t="shared" si="80"/>
        <v>0.49131193100143744</v>
      </c>
      <c r="AK25" s="344">
        <f t="shared" si="25"/>
        <v>-11.151000000000067</v>
      </c>
      <c r="AL25" s="349">
        <f t="shared" si="26"/>
        <v>-0.53</v>
      </c>
      <c r="AM25" s="364">
        <f t="shared" si="27"/>
        <v>-1.0758124067190343E-2</v>
      </c>
      <c r="AN25" s="332">
        <v>1022.453</v>
      </c>
      <c r="AO25" s="333">
        <f t="shared" si="81"/>
        <v>0.48991518926689026</v>
      </c>
      <c r="AP25" s="334">
        <f t="shared" si="29"/>
        <v>-14.066000000000031</v>
      </c>
      <c r="AQ25" s="339">
        <f t="shared" si="30"/>
        <v>-0.67</v>
      </c>
      <c r="AR25" s="379">
        <f t="shared" si="31"/>
        <v>-1.357042176747366E-2</v>
      </c>
      <c r="AS25" s="174">
        <v>1000.307</v>
      </c>
      <c r="AT25" s="173">
        <f t="shared" si="82"/>
        <v>0.47930378533780549</v>
      </c>
      <c r="AU25" s="174">
        <f t="shared" si="33"/>
        <v>-36.211999999999989</v>
      </c>
      <c r="AV25" s="179">
        <f t="shared" si="34"/>
        <v>-1.74</v>
      </c>
      <c r="AW25" s="183">
        <f t="shared" si="35"/>
        <v>-3.4936166148425631E-2</v>
      </c>
      <c r="AX25" s="393">
        <v>1035.068</v>
      </c>
      <c r="AY25" s="394">
        <f t="shared" si="83"/>
        <v>0.49595975083852417</v>
      </c>
      <c r="AZ25" s="395">
        <f t="shared" si="37"/>
        <v>-1.4510000000000218</v>
      </c>
      <c r="BA25" s="396">
        <f t="shared" si="38"/>
        <v>-7.0000000000000007E-2</v>
      </c>
      <c r="BB25" s="394">
        <f t="shared" si="39"/>
        <v>-1.3998778604155078E-3</v>
      </c>
      <c r="BC25" s="383">
        <v>1029.3150000000001</v>
      </c>
      <c r="BD25" s="384">
        <f t="shared" si="84"/>
        <v>0.49320316243411599</v>
      </c>
      <c r="BE25" s="385">
        <f t="shared" si="41"/>
        <v>-7.2039999999999509</v>
      </c>
      <c r="BF25" s="386">
        <f t="shared" si="42"/>
        <v>-0.35</v>
      </c>
      <c r="BG25" s="384">
        <f t="shared" si="43"/>
        <v>-6.9501861519180551E-3</v>
      </c>
      <c r="BH25" s="587">
        <v>1022.973</v>
      </c>
      <c r="BI25" s="573">
        <f t="shared" si="85"/>
        <v>0.49016435074269282</v>
      </c>
      <c r="BJ25" s="576">
        <f t="shared" si="45"/>
        <v>-13.546000000000049</v>
      </c>
      <c r="BK25" s="588">
        <f t="shared" si="46"/>
        <v>-0.65</v>
      </c>
      <c r="BL25" s="573">
        <f t="shared" si="47"/>
        <v>-1.3068742589378535E-2</v>
      </c>
      <c r="BM25" s="448">
        <v>1021.296</v>
      </c>
      <c r="BN25" s="449">
        <f t="shared" si="86"/>
        <v>0.48936080498322954</v>
      </c>
      <c r="BO25" s="450">
        <f t="shared" si="49"/>
        <v>-15.222999999999956</v>
      </c>
      <c r="BP25" s="451">
        <f t="shared" si="50"/>
        <v>-0.73</v>
      </c>
      <c r="BQ25" s="449">
        <f t="shared" si="51"/>
        <v>-1.4686657938735283E-2</v>
      </c>
      <c r="BR25" s="525">
        <v>999.572</v>
      </c>
      <c r="BS25" s="526">
        <f t="shared" si="87"/>
        <v>0.47895160517489221</v>
      </c>
      <c r="BT25" s="527">
        <f t="shared" si="53"/>
        <v>-36.947000000000003</v>
      </c>
      <c r="BU25" s="528">
        <f t="shared" si="54"/>
        <v>-1.77</v>
      </c>
      <c r="BV25" s="529">
        <f t="shared" si="55"/>
        <v>-3.5645270371310128E-2</v>
      </c>
    </row>
    <row r="26" spans="1:74" ht="14.45" customHeight="1" x14ac:dyDescent="0.2">
      <c r="A26" s="6" t="s">
        <v>69</v>
      </c>
      <c r="B26" s="59"/>
      <c r="C26" s="60"/>
      <c r="D26" s="153"/>
      <c r="E26" s="192"/>
      <c r="F26" s="221"/>
      <c r="G26" s="190"/>
      <c r="H26" s="208"/>
      <c r="I26" s="213"/>
      <c r="J26" s="204"/>
      <c r="K26" s="616"/>
      <c r="L26" s="200"/>
      <c r="M26" s="201"/>
      <c r="N26" s="202"/>
      <c r="O26" s="251"/>
      <c r="P26" s="482"/>
      <c r="Q26" s="248"/>
      <c r="R26" s="249"/>
      <c r="S26" s="247"/>
      <c r="T26" s="261"/>
      <c r="U26" s="294"/>
      <c r="V26" s="258"/>
      <c r="W26" s="259"/>
      <c r="X26" s="257"/>
      <c r="Y26" s="276"/>
      <c r="Z26" s="288"/>
      <c r="AA26" s="264"/>
      <c r="AB26" s="266"/>
      <c r="AC26" s="280"/>
      <c r="AD26" s="356"/>
      <c r="AE26" s="629"/>
      <c r="AF26" s="354"/>
      <c r="AG26" s="359"/>
      <c r="AH26" s="370"/>
      <c r="AI26" s="346"/>
      <c r="AJ26" s="642"/>
      <c r="AK26" s="344"/>
      <c r="AL26" s="349"/>
      <c r="AM26" s="364"/>
      <c r="AN26" s="336"/>
      <c r="AO26" s="659"/>
      <c r="AP26" s="334"/>
      <c r="AQ26" s="339"/>
      <c r="AR26" s="379"/>
      <c r="AS26" s="177"/>
      <c r="AT26" s="668"/>
      <c r="AU26" s="174"/>
      <c r="AV26" s="179"/>
      <c r="AW26" s="183"/>
      <c r="AX26" s="398"/>
      <c r="AY26" s="414"/>
      <c r="AZ26" s="395"/>
      <c r="BA26" s="396"/>
      <c r="BB26" s="394"/>
      <c r="BC26" s="388"/>
      <c r="BD26" s="420"/>
      <c r="BE26" s="385"/>
      <c r="BF26" s="386"/>
      <c r="BG26" s="384"/>
      <c r="BH26" s="589"/>
      <c r="BI26" s="590"/>
      <c r="BJ26" s="576"/>
      <c r="BK26" s="588"/>
      <c r="BL26" s="573"/>
      <c r="BM26" s="453"/>
      <c r="BN26" s="465"/>
      <c r="BO26" s="450"/>
      <c r="BP26" s="451"/>
      <c r="BQ26" s="449"/>
      <c r="BR26" s="530"/>
      <c r="BS26" s="543"/>
      <c r="BT26" s="527"/>
      <c r="BU26" s="528"/>
      <c r="BV26" s="529"/>
    </row>
    <row r="27" spans="1:74" ht="14.45" customHeight="1" x14ac:dyDescent="0.2">
      <c r="A27" s="4" t="s">
        <v>83</v>
      </c>
      <c r="B27" s="57">
        <v>1326</v>
      </c>
      <c r="C27" s="138"/>
      <c r="D27" s="61"/>
      <c r="E27" s="188"/>
      <c r="F27" s="189"/>
      <c r="G27" s="190"/>
      <c r="H27" s="208"/>
      <c r="I27" s="213"/>
      <c r="J27" s="200"/>
      <c r="K27" s="199"/>
      <c r="L27" s="200"/>
      <c r="M27" s="201"/>
      <c r="N27" s="202"/>
      <c r="O27" s="246"/>
      <c r="P27" s="247"/>
      <c r="Q27" s="248"/>
      <c r="R27" s="249"/>
      <c r="S27" s="247"/>
      <c r="T27" s="256"/>
      <c r="U27" s="257"/>
      <c r="V27" s="258"/>
      <c r="W27" s="259"/>
      <c r="X27" s="257"/>
      <c r="Y27" s="274"/>
      <c r="Z27" s="265"/>
      <c r="AA27" s="264"/>
      <c r="AB27" s="266"/>
      <c r="AC27" s="280"/>
      <c r="AD27" s="352"/>
      <c r="AE27" s="353"/>
      <c r="AF27" s="354"/>
      <c r="AG27" s="359"/>
      <c r="AH27" s="370"/>
      <c r="AI27" s="342"/>
      <c r="AJ27" s="343"/>
      <c r="AK27" s="344"/>
      <c r="AL27" s="349"/>
      <c r="AM27" s="364"/>
      <c r="AN27" s="332"/>
      <c r="AO27" s="333"/>
      <c r="AP27" s="334"/>
      <c r="AQ27" s="339"/>
      <c r="AR27" s="379"/>
      <c r="AS27" s="174"/>
      <c r="AT27" s="173"/>
      <c r="AU27" s="174"/>
      <c r="AV27" s="179"/>
      <c r="AW27" s="183"/>
      <c r="AX27" s="393"/>
      <c r="AY27" s="394"/>
      <c r="AZ27" s="395"/>
      <c r="BA27" s="396"/>
      <c r="BB27" s="394"/>
      <c r="BC27" s="383"/>
      <c r="BD27" s="384"/>
      <c r="BE27" s="385"/>
      <c r="BF27" s="386"/>
      <c r="BG27" s="384"/>
      <c r="BH27" s="587"/>
      <c r="BI27" s="573"/>
      <c r="BJ27" s="576"/>
      <c r="BK27" s="588"/>
      <c r="BL27" s="573"/>
      <c r="BM27" s="448"/>
      <c r="BN27" s="449"/>
      <c r="BO27" s="450"/>
      <c r="BP27" s="451"/>
      <c r="BQ27" s="449"/>
      <c r="BR27" s="525"/>
      <c r="BS27" s="526"/>
      <c r="BT27" s="527"/>
      <c r="BU27" s="528"/>
      <c r="BV27" s="529"/>
    </row>
    <row r="28" spans="1:74" ht="14.45" customHeight="1" x14ac:dyDescent="0.2">
      <c r="A28" s="7" t="s">
        <v>61</v>
      </c>
      <c r="B28" s="57"/>
      <c r="C28" s="138">
        <v>15.323</v>
      </c>
      <c r="D28" s="61">
        <v>1.155580693815988E-2</v>
      </c>
      <c r="E28" s="188">
        <v>15.323</v>
      </c>
      <c r="F28" s="189">
        <f>E28/$B$27</f>
        <v>1.155580693815988E-2</v>
      </c>
      <c r="G28" s="190">
        <f t="shared" si="1"/>
        <v>0</v>
      </c>
      <c r="H28" s="191">
        <f t="shared" ref="H28:H31" si="88">ROUND((F28-D28)*100,2)</f>
        <v>0</v>
      </c>
      <c r="I28" s="213">
        <f t="shared" ref="I28:I31" si="89">(E28-C28)/C28</f>
        <v>0</v>
      </c>
      <c r="J28" s="200">
        <v>15.323</v>
      </c>
      <c r="K28" s="199">
        <f>J28/$B$27</f>
        <v>1.155580693815988E-2</v>
      </c>
      <c r="L28" s="200">
        <f t="shared" si="5"/>
        <v>0</v>
      </c>
      <c r="M28" s="201">
        <f t="shared" si="6"/>
        <v>0</v>
      </c>
      <c r="N28" s="202">
        <f t="shared" si="7"/>
        <v>0</v>
      </c>
      <c r="O28" s="246">
        <v>15.244</v>
      </c>
      <c r="P28" s="247">
        <f>O28/$B$27</f>
        <v>1.1496229260935143E-2</v>
      </c>
      <c r="Q28" s="248">
        <f t="shared" si="9"/>
        <v>-7.9000000000000625E-2</v>
      </c>
      <c r="R28" s="249">
        <f t="shared" si="10"/>
        <v>-0.01</v>
      </c>
      <c r="S28" s="247">
        <f t="shared" si="11"/>
        <v>-5.1556483717288141E-3</v>
      </c>
      <c r="T28" s="256">
        <v>14.282</v>
      </c>
      <c r="U28" s="257">
        <f>T28/$B$27</f>
        <v>1.0770739064856712E-2</v>
      </c>
      <c r="V28" s="258">
        <f t="shared" si="13"/>
        <v>-1.0410000000000004</v>
      </c>
      <c r="W28" s="259">
        <f t="shared" si="14"/>
        <v>-0.08</v>
      </c>
      <c r="X28" s="257">
        <f t="shared" si="15"/>
        <v>-6.7937088037590576E-2</v>
      </c>
      <c r="Y28" s="274">
        <v>12.263999999999999</v>
      </c>
      <c r="Z28" s="265">
        <f>Y28/$B$27</f>
        <v>9.2488687782805428E-3</v>
      </c>
      <c r="AA28" s="264">
        <f t="shared" si="17"/>
        <v>-3.0590000000000011</v>
      </c>
      <c r="AB28" s="266">
        <f t="shared" si="18"/>
        <v>-0.23</v>
      </c>
      <c r="AC28" s="280">
        <f t="shared" si="19"/>
        <v>-0.19963453631795347</v>
      </c>
      <c r="AD28" s="352">
        <v>11.025</v>
      </c>
      <c r="AE28" s="353">
        <f>AD28/$B$27</f>
        <v>8.3144796380090497E-3</v>
      </c>
      <c r="AF28" s="354">
        <f t="shared" si="21"/>
        <v>-4.298</v>
      </c>
      <c r="AG28" s="359">
        <f t="shared" si="22"/>
        <v>-0.32</v>
      </c>
      <c r="AH28" s="370">
        <f t="shared" si="23"/>
        <v>-0.2804933759707629</v>
      </c>
      <c r="AI28" s="342">
        <v>7.7560000000000002</v>
      </c>
      <c r="AJ28" s="343">
        <f>AI28/$B$27</f>
        <v>5.8491704374057313E-3</v>
      </c>
      <c r="AK28" s="344">
        <f t="shared" si="25"/>
        <v>-7.5670000000000002</v>
      </c>
      <c r="AL28" s="349">
        <f t="shared" si="26"/>
        <v>-0.56999999999999995</v>
      </c>
      <c r="AM28" s="364">
        <f t="shared" si="27"/>
        <v>-0.49383280036546368</v>
      </c>
      <c r="AN28" s="332">
        <v>8.7100000000000009</v>
      </c>
      <c r="AO28" s="333">
        <f>AN28/$B$27</f>
        <v>6.5686274509803924E-3</v>
      </c>
      <c r="AP28" s="334">
        <f t="shared" si="29"/>
        <v>-6.6129999999999995</v>
      </c>
      <c r="AQ28" s="339">
        <f t="shared" si="30"/>
        <v>-0.5</v>
      </c>
      <c r="AR28" s="379">
        <f t="shared" si="31"/>
        <v>-0.43157345167395417</v>
      </c>
      <c r="AS28" s="174">
        <v>7.5979999999999999</v>
      </c>
      <c r="AT28" s="173">
        <f>AS28/$B$27</f>
        <v>5.7300150829562597E-3</v>
      </c>
      <c r="AU28" s="174">
        <f t="shared" si="33"/>
        <v>-7.7250000000000005</v>
      </c>
      <c r="AV28" s="179">
        <f t="shared" si="34"/>
        <v>-0.57999999999999996</v>
      </c>
      <c r="AW28" s="183">
        <f t="shared" si="35"/>
        <v>-0.50414409710892127</v>
      </c>
      <c r="AX28" s="393">
        <v>15.08</v>
      </c>
      <c r="AY28" s="394">
        <f>AX28/$B$27</f>
        <v>1.1372549019607844E-2</v>
      </c>
      <c r="AZ28" s="395">
        <f t="shared" si="37"/>
        <v>-0.24300000000000033</v>
      </c>
      <c r="BA28" s="396">
        <f t="shared" si="38"/>
        <v>-0.02</v>
      </c>
      <c r="BB28" s="394">
        <f t="shared" si="39"/>
        <v>-1.5858513345950554E-2</v>
      </c>
      <c r="BC28" s="383">
        <v>10.576000000000001</v>
      </c>
      <c r="BD28" s="384">
        <f>BC28/$B$27</f>
        <v>7.9758672699849174E-3</v>
      </c>
      <c r="BE28" s="385">
        <f t="shared" si="41"/>
        <v>-4.7469999999999999</v>
      </c>
      <c r="BF28" s="386">
        <f t="shared" si="42"/>
        <v>-0.36</v>
      </c>
      <c r="BG28" s="384">
        <f t="shared" si="43"/>
        <v>-0.30979573190628468</v>
      </c>
      <c r="BH28" s="587">
        <v>7.2850000000000001</v>
      </c>
      <c r="BI28" s="573">
        <f>BH28/$B$27</f>
        <v>5.493966817496229E-3</v>
      </c>
      <c r="BJ28" s="576">
        <f t="shared" si="45"/>
        <v>-8.0380000000000003</v>
      </c>
      <c r="BK28" s="588">
        <f t="shared" si="46"/>
        <v>-0.61</v>
      </c>
      <c r="BL28" s="573">
        <f t="shared" si="47"/>
        <v>-0.52457090648045424</v>
      </c>
      <c r="BM28" s="448">
        <v>6.5990000000000002</v>
      </c>
      <c r="BN28" s="449">
        <f>BM28/$B$27</f>
        <v>4.9766214177978888E-3</v>
      </c>
      <c r="BO28" s="450">
        <f t="shared" si="49"/>
        <v>-8.7240000000000002</v>
      </c>
      <c r="BP28" s="451">
        <f t="shared" si="50"/>
        <v>-0.66</v>
      </c>
      <c r="BQ28" s="449">
        <f t="shared" si="51"/>
        <v>-0.56934020753116232</v>
      </c>
      <c r="BR28" s="525">
        <v>4.2779999999999996</v>
      </c>
      <c r="BS28" s="526">
        <f>BR28/$B$27</f>
        <v>3.2262443438914024E-3</v>
      </c>
      <c r="BT28" s="527">
        <f t="shared" si="53"/>
        <v>-11.045000000000002</v>
      </c>
      <c r="BU28" s="528">
        <f t="shared" si="54"/>
        <v>-0.83</v>
      </c>
      <c r="BV28" s="529">
        <f t="shared" si="55"/>
        <v>-0.72081185146511784</v>
      </c>
    </row>
    <row r="29" spans="1:74" ht="14.45" customHeight="1" x14ac:dyDescent="0.2">
      <c r="A29" s="7" t="s">
        <v>62</v>
      </c>
      <c r="B29" s="57"/>
      <c r="C29" s="138">
        <v>105.52800000000001</v>
      </c>
      <c r="D29" s="61">
        <v>7.9583710407239827E-2</v>
      </c>
      <c r="E29" s="188">
        <v>105.52800000000001</v>
      </c>
      <c r="F29" s="189">
        <f t="shared" ref="F29:F31" si="90">E29/$B$27</f>
        <v>7.9583710407239827E-2</v>
      </c>
      <c r="G29" s="190">
        <f t="shared" si="1"/>
        <v>0</v>
      </c>
      <c r="H29" s="191">
        <f t="shared" si="88"/>
        <v>0</v>
      </c>
      <c r="I29" s="213">
        <f t="shared" si="89"/>
        <v>0</v>
      </c>
      <c r="J29" s="200">
        <v>105.52800000000001</v>
      </c>
      <c r="K29" s="199">
        <f t="shared" ref="K29:K31" si="91">J29/$B$27</f>
        <v>7.9583710407239827E-2</v>
      </c>
      <c r="L29" s="200">
        <f t="shared" si="5"/>
        <v>0</v>
      </c>
      <c r="M29" s="201">
        <f t="shared" si="6"/>
        <v>0</v>
      </c>
      <c r="N29" s="202">
        <f t="shared" si="7"/>
        <v>0</v>
      </c>
      <c r="O29" s="246">
        <v>103.643</v>
      </c>
      <c r="P29" s="247">
        <f t="shared" ref="P29:P31" si="92">O29/$B$27</f>
        <v>7.8162141779788835E-2</v>
      </c>
      <c r="Q29" s="248">
        <f t="shared" si="9"/>
        <v>-1.8850000000000051</v>
      </c>
      <c r="R29" s="249">
        <f t="shared" si="10"/>
        <v>-0.14000000000000001</v>
      </c>
      <c r="S29" s="247">
        <f t="shared" si="11"/>
        <v>-1.7862557804563764E-2</v>
      </c>
      <c r="T29" s="256">
        <v>99.073999999999998</v>
      </c>
      <c r="U29" s="257">
        <f t="shared" ref="U29:U31" si="93">T29/$B$27</f>
        <v>7.4716440422322769E-2</v>
      </c>
      <c r="V29" s="258">
        <f t="shared" si="13"/>
        <v>-6.4540000000000077</v>
      </c>
      <c r="W29" s="259">
        <f t="shared" si="14"/>
        <v>-0.49</v>
      </c>
      <c r="X29" s="257">
        <f t="shared" si="15"/>
        <v>-6.1159123644909476E-2</v>
      </c>
      <c r="Y29" s="274">
        <v>92.216999999999999</v>
      </c>
      <c r="Z29" s="265">
        <f t="shared" ref="Z29:Z31" si="94">Y29/$B$27</f>
        <v>6.9545248868778275E-2</v>
      </c>
      <c r="AA29" s="264">
        <f t="shared" si="17"/>
        <v>-13.311000000000007</v>
      </c>
      <c r="AB29" s="266">
        <f t="shared" si="18"/>
        <v>-1</v>
      </c>
      <c r="AC29" s="280">
        <f t="shared" si="19"/>
        <v>-0.12613713895838077</v>
      </c>
      <c r="AD29" s="352">
        <v>92.478999999999999</v>
      </c>
      <c r="AE29" s="353">
        <f t="shared" ref="AE29:AE31" si="95">AD29/$B$27</f>
        <v>6.9742835595776778E-2</v>
      </c>
      <c r="AF29" s="354">
        <f t="shared" si="21"/>
        <v>-13.049000000000007</v>
      </c>
      <c r="AG29" s="359">
        <f t="shared" si="22"/>
        <v>-0.98</v>
      </c>
      <c r="AH29" s="370">
        <f t="shared" si="23"/>
        <v>-0.12365438556591621</v>
      </c>
      <c r="AI29" s="342">
        <v>73.218000000000004</v>
      </c>
      <c r="AJ29" s="343">
        <f t="shared" ref="AJ29:AJ31" si="96">AI29/$B$27</f>
        <v>5.5217194570135748E-2</v>
      </c>
      <c r="AK29" s="344">
        <f t="shared" si="25"/>
        <v>-32.31</v>
      </c>
      <c r="AL29" s="349">
        <f t="shared" si="26"/>
        <v>-2.44</v>
      </c>
      <c r="AM29" s="364">
        <f t="shared" si="27"/>
        <v>-0.30617466454400727</v>
      </c>
      <c r="AN29" s="332">
        <v>65.200999999999993</v>
      </c>
      <c r="AO29" s="333">
        <f t="shared" ref="AO29:AO31" si="97">AN29/$B$27</f>
        <v>4.9171191553544491E-2</v>
      </c>
      <c r="AP29" s="334">
        <f t="shared" si="29"/>
        <v>-40.327000000000012</v>
      </c>
      <c r="AQ29" s="339">
        <f t="shared" si="30"/>
        <v>-3.04</v>
      </c>
      <c r="AR29" s="379">
        <f t="shared" si="31"/>
        <v>-0.38214502312182558</v>
      </c>
      <c r="AS29" s="174">
        <v>55.813000000000002</v>
      </c>
      <c r="AT29" s="173">
        <f t="shared" ref="AT29:AT31" si="98">AS29/$B$27</f>
        <v>4.2091251885369531E-2</v>
      </c>
      <c r="AU29" s="174">
        <f t="shared" si="33"/>
        <v>-49.715000000000003</v>
      </c>
      <c r="AV29" s="179">
        <f t="shared" si="34"/>
        <v>-3.75</v>
      </c>
      <c r="AW29" s="183">
        <f t="shared" si="35"/>
        <v>-0.47110719429914338</v>
      </c>
      <c r="AX29" s="393">
        <v>105.38500000000001</v>
      </c>
      <c r="AY29" s="394">
        <f t="shared" ref="AY29:AY31" si="99">AX29/$B$27</f>
        <v>7.9475867269984915E-2</v>
      </c>
      <c r="AZ29" s="395">
        <f t="shared" si="37"/>
        <v>-0.14300000000000068</v>
      </c>
      <c r="BA29" s="396">
        <f t="shared" si="38"/>
        <v>-0.01</v>
      </c>
      <c r="BB29" s="394">
        <f t="shared" si="39"/>
        <v>-1.3550905920703574E-3</v>
      </c>
      <c r="BC29" s="383">
        <v>90.501000000000005</v>
      </c>
      <c r="BD29" s="384">
        <f t="shared" ref="BD29:BD31" si="100">BC29/$B$27</f>
        <v>6.8251131221719455E-2</v>
      </c>
      <c r="BE29" s="385">
        <f t="shared" si="41"/>
        <v>-15.027000000000001</v>
      </c>
      <c r="BF29" s="386">
        <f t="shared" si="42"/>
        <v>-1.1299999999999999</v>
      </c>
      <c r="BG29" s="384">
        <f t="shared" si="43"/>
        <v>-0.14239822606322491</v>
      </c>
      <c r="BH29" s="587">
        <v>76.025999999999996</v>
      </c>
      <c r="BI29" s="573">
        <f t="shared" ref="BI29:BI31" si="101">BH29/$B$27</f>
        <v>5.7334841628959271E-2</v>
      </c>
      <c r="BJ29" s="576">
        <f t="shared" si="45"/>
        <v>-29.50200000000001</v>
      </c>
      <c r="BK29" s="588">
        <f t="shared" si="46"/>
        <v>-2.2200000000000002</v>
      </c>
      <c r="BL29" s="573">
        <f t="shared" si="47"/>
        <v>-0.27956561291789866</v>
      </c>
      <c r="BM29" s="448">
        <v>67.337000000000003</v>
      </c>
      <c r="BN29" s="449">
        <f t="shared" ref="BN29:BN31" si="102">BM29/$B$27</f>
        <v>5.0782051282051287E-2</v>
      </c>
      <c r="BO29" s="450">
        <f t="shared" si="49"/>
        <v>-38.191000000000003</v>
      </c>
      <c r="BP29" s="451">
        <f t="shared" si="50"/>
        <v>-2.88</v>
      </c>
      <c r="BQ29" s="449">
        <f t="shared" si="51"/>
        <v>-0.36190394966264877</v>
      </c>
      <c r="BR29" s="525">
        <v>46.426000000000002</v>
      </c>
      <c r="BS29" s="526">
        <f t="shared" ref="BS29:BS31" si="103">BR29/$B$27</f>
        <v>3.5012066365007539E-2</v>
      </c>
      <c r="BT29" s="527">
        <f t="shared" si="53"/>
        <v>-59.102000000000004</v>
      </c>
      <c r="BU29" s="528">
        <f t="shared" si="54"/>
        <v>-4.46</v>
      </c>
      <c r="BV29" s="529">
        <f t="shared" si="55"/>
        <v>-0.56005988931847472</v>
      </c>
    </row>
    <row r="30" spans="1:74" ht="14.45" customHeight="1" x14ac:dyDescent="0.2">
      <c r="A30" s="7" t="s">
        <v>63</v>
      </c>
      <c r="B30" s="57"/>
      <c r="C30" s="138">
        <v>315.40499999999997</v>
      </c>
      <c r="D30" s="61">
        <v>0.23786199095022623</v>
      </c>
      <c r="E30" s="188">
        <v>315.40499999999997</v>
      </c>
      <c r="F30" s="189">
        <f t="shared" si="90"/>
        <v>0.23786199095022623</v>
      </c>
      <c r="G30" s="190">
        <f t="shared" si="1"/>
        <v>0</v>
      </c>
      <c r="H30" s="191">
        <f t="shared" si="88"/>
        <v>0</v>
      </c>
      <c r="I30" s="213">
        <f t="shared" si="89"/>
        <v>0</v>
      </c>
      <c r="J30" s="200">
        <v>315.40499999999997</v>
      </c>
      <c r="K30" s="199">
        <f t="shared" si="91"/>
        <v>0.23786199095022623</v>
      </c>
      <c r="L30" s="200">
        <f t="shared" si="5"/>
        <v>0</v>
      </c>
      <c r="M30" s="201">
        <f t="shared" si="6"/>
        <v>0</v>
      </c>
      <c r="N30" s="202">
        <f t="shared" si="7"/>
        <v>0</v>
      </c>
      <c r="O30" s="246">
        <v>315.29899999999998</v>
      </c>
      <c r="P30" s="247">
        <f t="shared" si="92"/>
        <v>0.23778205128205127</v>
      </c>
      <c r="Q30" s="248">
        <f t="shared" si="9"/>
        <v>-0.10599999999999454</v>
      </c>
      <c r="R30" s="249">
        <f t="shared" si="10"/>
        <v>-0.01</v>
      </c>
      <c r="S30" s="247">
        <f t="shared" si="11"/>
        <v>-3.3607583900063266E-4</v>
      </c>
      <c r="T30" s="256">
        <v>313.53699999999998</v>
      </c>
      <c r="U30" s="257">
        <f t="shared" si="93"/>
        <v>0.23645324283559577</v>
      </c>
      <c r="V30" s="258">
        <f t="shared" si="13"/>
        <v>-1.867999999999995</v>
      </c>
      <c r="W30" s="259">
        <f t="shared" si="14"/>
        <v>-0.14000000000000001</v>
      </c>
      <c r="X30" s="257">
        <f t="shared" si="15"/>
        <v>-5.9225440306906836E-3</v>
      </c>
      <c r="Y30" s="274">
        <v>309.83999999999997</v>
      </c>
      <c r="Z30" s="265">
        <f t="shared" si="94"/>
        <v>0.23366515837104071</v>
      </c>
      <c r="AA30" s="264">
        <f t="shared" si="17"/>
        <v>-5.5649999999999977</v>
      </c>
      <c r="AB30" s="266">
        <f t="shared" si="18"/>
        <v>-0.42</v>
      </c>
      <c r="AC30" s="280">
        <f t="shared" si="19"/>
        <v>-1.7643981547534118E-2</v>
      </c>
      <c r="AD30" s="352">
        <v>310.39699999999999</v>
      </c>
      <c r="AE30" s="353">
        <f t="shared" si="95"/>
        <v>0.23408521870286575</v>
      </c>
      <c r="AF30" s="354">
        <f t="shared" si="21"/>
        <v>-5.0079999999999814</v>
      </c>
      <c r="AG30" s="359">
        <f t="shared" si="22"/>
        <v>-0.38</v>
      </c>
      <c r="AH30" s="370">
        <f t="shared" si="23"/>
        <v>-1.5877998129389139E-2</v>
      </c>
      <c r="AI30" s="342">
        <v>301.56099999999998</v>
      </c>
      <c r="AJ30" s="343">
        <f t="shared" si="96"/>
        <v>0.22742156862745097</v>
      </c>
      <c r="AK30" s="344">
        <f t="shared" si="25"/>
        <v>-13.843999999999994</v>
      </c>
      <c r="AL30" s="349">
        <f t="shared" si="26"/>
        <v>-1.04</v>
      </c>
      <c r="AM30" s="364">
        <f t="shared" si="27"/>
        <v>-4.3892772784198078E-2</v>
      </c>
      <c r="AN30" s="332">
        <v>293.64800000000002</v>
      </c>
      <c r="AO30" s="333">
        <f t="shared" si="97"/>
        <v>0.22145399698340876</v>
      </c>
      <c r="AP30" s="334">
        <f t="shared" si="29"/>
        <v>-21.756999999999948</v>
      </c>
      <c r="AQ30" s="339">
        <f t="shared" si="30"/>
        <v>-1.64</v>
      </c>
      <c r="AR30" s="379">
        <f t="shared" si="31"/>
        <v>-6.8981151218274764E-2</v>
      </c>
      <c r="AS30" s="174">
        <v>284.30500000000001</v>
      </c>
      <c r="AT30" s="173">
        <f t="shared" si="98"/>
        <v>0.21440799396681751</v>
      </c>
      <c r="AU30" s="174">
        <f t="shared" si="33"/>
        <v>-31.099999999999966</v>
      </c>
      <c r="AV30" s="179">
        <f t="shared" si="34"/>
        <v>-2.35</v>
      </c>
      <c r="AW30" s="183">
        <f t="shared" si="35"/>
        <v>-9.8603382952077392E-2</v>
      </c>
      <c r="AX30" s="393">
        <v>314.51299999999998</v>
      </c>
      <c r="AY30" s="394">
        <f t="shared" si="99"/>
        <v>0.2371892911010558</v>
      </c>
      <c r="AZ30" s="395">
        <f t="shared" si="37"/>
        <v>-0.89199999999999591</v>
      </c>
      <c r="BA30" s="396">
        <f t="shared" si="38"/>
        <v>-7.0000000000000007E-2</v>
      </c>
      <c r="BB30" s="394">
        <f t="shared" si="39"/>
        <v>-2.8281098904582871E-3</v>
      </c>
      <c r="BC30" s="383">
        <v>308.05200000000002</v>
      </c>
      <c r="BD30" s="384">
        <f t="shared" si="100"/>
        <v>0.23231674208144798</v>
      </c>
      <c r="BE30" s="385">
        <f t="shared" si="41"/>
        <v>-7.3529999999999518</v>
      </c>
      <c r="BF30" s="386">
        <f t="shared" si="42"/>
        <v>-0.55000000000000004</v>
      </c>
      <c r="BG30" s="384">
        <f t="shared" si="43"/>
        <v>-2.331288343558267E-2</v>
      </c>
      <c r="BH30" s="587">
        <v>301.31599999999997</v>
      </c>
      <c r="BI30" s="573">
        <f t="shared" si="101"/>
        <v>0.22723680241327299</v>
      </c>
      <c r="BJ30" s="576">
        <f t="shared" si="45"/>
        <v>-14.088999999999999</v>
      </c>
      <c r="BK30" s="588">
        <f t="shared" si="46"/>
        <v>-1.06</v>
      </c>
      <c r="BL30" s="573">
        <f t="shared" si="47"/>
        <v>-4.466955184603922E-2</v>
      </c>
      <c r="BM30" s="448">
        <v>295.26400000000001</v>
      </c>
      <c r="BN30" s="449">
        <f t="shared" si="102"/>
        <v>0.22267269984917046</v>
      </c>
      <c r="BO30" s="450">
        <f t="shared" si="49"/>
        <v>-20.140999999999963</v>
      </c>
      <c r="BP30" s="451">
        <f t="shared" si="50"/>
        <v>-1.52</v>
      </c>
      <c r="BQ30" s="449">
        <f t="shared" si="51"/>
        <v>-6.3857579936906411E-2</v>
      </c>
      <c r="BR30" s="525">
        <v>269.72399999999999</v>
      </c>
      <c r="BS30" s="526">
        <f t="shared" si="103"/>
        <v>0.20341176470588235</v>
      </c>
      <c r="BT30" s="527">
        <f t="shared" si="53"/>
        <v>-45.680999999999983</v>
      </c>
      <c r="BU30" s="528">
        <f t="shared" si="54"/>
        <v>-3.45</v>
      </c>
      <c r="BV30" s="529">
        <f t="shared" si="55"/>
        <v>-0.14483283397536498</v>
      </c>
    </row>
    <row r="31" spans="1:74" ht="14.45" customHeight="1" x14ac:dyDescent="0.2">
      <c r="A31" s="7" t="s">
        <v>64</v>
      </c>
      <c r="B31" s="57"/>
      <c r="C31" s="138">
        <v>494.04500000000002</v>
      </c>
      <c r="D31" s="61">
        <v>0.37258295625942683</v>
      </c>
      <c r="E31" s="188">
        <v>494.04500000000002</v>
      </c>
      <c r="F31" s="189">
        <f t="shared" si="90"/>
        <v>0.37258295625942683</v>
      </c>
      <c r="G31" s="190">
        <f t="shared" si="1"/>
        <v>0</v>
      </c>
      <c r="H31" s="191">
        <f t="shared" si="88"/>
        <v>0</v>
      </c>
      <c r="I31" s="213">
        <f t="shared" si="89"/>
        <v>0</v>
      </c>
      <c r="J31" s="200">
        <v>494.04500000000002</v>
      </c>
      <c r="K31" s="199">
        <f t="shared" si="91"/>
        <v>0.37258295625942683</v>
      </c>
      <c r="L31" s="200">
        <f t="shared" si="5"/>
        <v>0</v>
      </c>
      <c r="M31" s="201">
        <f t="shared" si="6"/>
        <v>0</v>
      </c>
      <c r="N31" s="202">
        <f t="shared" si="7"/>
        <v>0</v>
      </c>
      <c r="O31" s="246">
        <v>494.04500000000002</v>
      </c>
      <c r="P31" s="247">
        <f t="shared" si="92"/>
        <v>0.37258295625942683</v>
      </c>
      <c r="Q31" s="248">
        <f t="shared" si="9"/>
        <v>0</v>
      </c>
      <c r="R31" s="249">
        <f t="shared" si="10"/>
        <v>0</v>
      </c>
      <c r="S31" s="247">
        <f t="shared" si="11"/>
        <v>0</v>
      </c>
      <c r="T31" s="256">
        <v>493.44</v>
      </c>
      <c r="U31" s="257">
        <f t="shared" si="93"/>
        <v>0.37212669683257921</v>
      </c>
      <c r="V31" s="258">
        <f t="shared" si="13"/>
        <v>-0.60500000000001819</v>
      </c>
      <c r="W31" s="259">
        <f t="shared" si="14"/>
        <v>-0.05</v>
      </c>
      <c r="X31" s="257">
        <f t="shared" si="15"/>
        <v>-1.2245848050279188E-3</v>
      </c>
      <c r="Y31" s="274">
        <v>492.94400000000002</v>
      </c>
      <c r="Z31" s="265">
        <f t="shared" si="94"/>
        <v>0.37175263951734544</v>
      </c>
      <c r="AA31" s="264">
        <f t="shared" si="17"/>
        <v>-1.1009999999999991</v>
      </c>
      <c r="AB31" s="266">
        <f t="shared" si="18"/>
        <v>-0.08</v>
      </c>
      <c r="AC31" s="280">
        <f t="shared" si="19"/>
        <v>-2.2285419344391685E-3</v>
      </c>
      <c r="AD31" s="352">
        <v>491.69400000000002</v>
      </c>
      <c r="AE31" s="353">
        <f t="shared" si="95"/>
        <v>0.37080995475113121</v>
      </c>
      <c r="AF31" s="354">
        <f t="shared" si="21"/>
        <v>-2.3509999999999991</v>
      </c>
      <c r="AG31" s="359">
        <f t="shared" si="22"/>
        <v>-0.18</v>
      </c>
      <c r="AH31" s="370">
        <f t="shared" si="23"/>
        <v>-4.7586758291248751E-3</v>
      </c>
      <c r="AI31" s="342">
        <v>489.714</v>
      </c>
      <c r="AJ31" s="343">
        <f t="shared" si="96"/>
        <v>0.36931674208144794</v>
      </c>
      <c r="AK31" s="344">
        <f t="shared" si="25"/>
        <v>-4.3310000000000173</v>
      </c>
      <c r="AL31" s="349">
        <f t="shared" si="26"/>
        <v>-0.33</v>
      </c>
      <c r="AM31" s="364">
        <f t="shared" si="27"/>
        <v>-8.7664079183070714E-3</v>
      </c>
      <c r="AN31" s="332">
        <v>488.685</v>
      </c>
      <c r="AO31" s="333">
        <f t="shared" si="97"/>
        <v>0.36854072398190046</v>
      </c>
      <c r="AP31" s="334">
        <f t="shared" si="29"/>
        <v>-5.3600000000000136</v>
      </c>
      <c r="AQ31" s="339">
        <f t="shared" si="30"/>
        <v>-0.4</v>
      </c>
      <c r="AR31" s="379">
        <f t="shared" si="31"/>
        <v>-1.0849214140412337E-2</v>
      </c>
      <c r="AS31" s="174">
        <v>480.36</v>
      </c>
      <c r="AT31" s="173">
        <f t="shared" si="98"/>
        <v>0.36226244343891406</v>
      </c>
      <c r="AU31" s="174">
        <f t="shared" si="33"/>
        <v>-13.685000000000002</v>
      </c>
      <c r="AV31" s="179">
        <f t="shared" si="34"/>
        <v>-1.03</v>
      </c>
      <c r="AW31" s="183">
        <f t="shared" si="35"/>
        <v>-2.7699905879019122E-2</v>
      </c>
      <c r="AX31" s="393">
        <v>493.358</v>
      </c>
      <c r="AY31" s="394">
        <f t="shared" si="99"/>
        <v>0.37206485671191553</v>
      </c>
      <c r="AZ31" s="395">
        <f t="shared" si="37"/>
        <v>-0.68700000000001182</v>
      </c>
      <c r="BA31" s="396">
        <f t="shared" si="38"/>
        <v>-0.05</v>
      </c>
      <c r="BB31" s="394">
        <f t="shared" si="39"/>
        <v>-1.3905615885192884E-3</v>
      </c>
      <c r="BC31" s="383">
        <v>491.27800000000002</v>
      </c>
      <c r="BD31" s="384">
        <f t="shared" si="100"/>
        <v>0.37049622926093517</v>
      </c>
      <c r="BE31" s="385">
        <f t="shared" si="41"/>
        <v>-2.7669999999999959</v>
      </c>
      <c r="BF31" s="386">
        <f t="shared" si="42"/>
        <v>-0.21</v>
      </c>
      <c r="BG31" s="384">
        <f t="shared" si="43"/>
        <v>-5.6007043892762724E-3</v>
      </c>
      <c r="BH31" s="587">
        <v>488.93900000000002</v>
      </c>
      <c r="BI31" s="573">
        <f t="shared" si="101"/>
        <v>0.3687322775263952</v>
      </c>
      <c r="BJ31" s="576">
        <f t="shared" si="45"/>
        <v>-5.1059999999999945</v>
      </c>
      <c r="BK31" s="588">
        <f t="shared" si="46"/>
        <v>-0.39</v>
      </c>
      <c r="BL31" s="573">
        <f t="shared" si="47"/>
        <v>-1.0335090933012164E-2</v>
      </c>
      <c r="BM31" s="448">
        <v>488.065</v>
      </c>
      <c r="BN31" s="449">
        <f t="shared" si="102"/>
        <v>0.3680731523378582</v>
      </c>
      <c r="BO31" s="450">
        <f t="shared" si="49"/>
        <v>-5.9800000000000182</v>
      </c>
      <c r="BP31" s="451">
        <f t="shared" si="50"/>
        <v>-0.45</v>
      </c>
      <c r="BQ31" s="449">
        <f t="shared" si="51"/>
        <v>-1.2104160552176458E-2</v>
      </c>
      <c r="BR31" s="525">
        <v>480.38499999999999</v>
      </c>
      <c r="BS31" s="526">
        <f t="shared" si="103"/>
        <v>0.36228129713423829</v>
      </c>
      <c r="BT31" s="527">
        <f t="shared" si="53"/>
        <v>-13.660000000000025</v>
      </c>
      <c r="BU31" s="528">
        <f t="shared" si="54"/>
        <v>-1.03</v>
      </c>
      <c r="BV31" s="529">
        <f t="shared" si="55"/>
        <v>-2.7649303201125453E-2</v>
      </c>
    </row>
    <row r="32" spans="1:74" ht="14.45" customHeight="1" x14ac:dyDescent="0.2">
      <c r="A32" s="4" t="s">
        <v>84</v>
      </c>
      <c r="B32" s="57">
        <v>761</v>
      </c>
      <c r="C32" s="138"/>
      <c r="D32" s="61"/>
      <c r="E32" s="188"/>
      <c r="F32" s="189"/>
      <c r="G32" s="190"/>
      <c r="H32" s="208"/>
      <c r="I32" s="213"/>
      <c r="J32" s="200"/>
      <c r="K32" s="199"/>
      <c r="L32" s="200"/>
      <c r="M32" s="201"/>
      <c r="N32" s="202"/>
      <c r="O32" s="246"/>
      <c r="P32" s="247"/>
      <c r="Q32" s="248"/>
      <c r="R32" s="249"/>
      <c r="S32" s="247"/>
      <c r="T32" s="256"/>
      <c r="U32" s="257"/>
      <c r="V32" s="258"/>
      <c r="W32" s="259"/>
      <c r="X32" s="257"/>
      <c r="Y32" s="274"/>
      <c r="Z32" s="265"/>
      <c r="AA32" s="264"/>
      <c r="AB32" s="266"/>
      <c r="AC32" s="280"/>
      <c r="AD32" s="352"/>
      <c r="AE32" s="353"/>
      <c r="AF32" s="354"/>
      <c r="AG32" s="359"/>
      <c r="AH32" s="370"/>
      <c r="AI32" s="342"/>
      <c r="AJ32" s="343"/>
      <c r="AK32" s="344"/>
      <c r="AL32" s="349"/>
      <c r="AM32" s="364"/>
      <c r="AN32" s="332"/>
      <c r="AO32" s="333"/>
      <c r="AP32" s="334"/>
      <c r="AQ32" s="339"/>
      <c r="AR32" s="379"/>
      <c r="AS32" s="174"/>
      <c r="AT32" s="173"/>
      <c r="AU32" s="174"/>
      <c r="AV32" s="179"/>
      <c r="AW32" s="183"/>
      <c r="AX32" s="393"/>
      <c r="AY32" s="394"/>
      <c r="AZ32" s="395"/>
      <c r="BA32" s="396"/>
      <c r="BB32" s="394"/>
      <c r="BC32" s="383"/>
      <c r="BD32" s="384"/>
      <c r="BE32" s="385"/>
      <c r="BF32" s="386"/>
      <c r="BG32" s="384"/>
      <c r="BH32" s="587"/>
      <c r="BI32" s="573"/>
      <c r="BJ32" s="576"/>
      <c r="BK32" s="588"/>
      <c r="BL32" s="573"/>
      <c r="BM32" s="448"/>
      <c r="BN32" s="449"/>
      <c r="BO32" s="450"/>
      <c r="BP32" s="451"/>
      <c r="BQ32" s="449"/>
      <c r="BR32" s="525"/>
      <c r="BS32" s="526"/>
      <c r="BT32" s="527"/>
      <c r="BU32" s="528"/>
      <c r="BV32" s="529"/>
    </row>
    <row r="33" spans="1:74" ht="14.45" customHeight="1" x14ac:dyDescent="0.2">
      <c r="A33" s="7" t="s">
        <v>61</v>
      </c>
      <c r="B33" s="57"/>
      <c r="C33" s="138">
        <v>32.052999999999997</v>
      </c>
      <c r="D33" s="61">
        <v>4.2119579500657027E-2</v>
      </c>
      <c r="E33" s="188">
        <v>32.052999999999997</v>
      </c>
      <c r="F33" s="189">
        <f>E33/$B$32</f>
        <v>4.2119579500657027E-2</v>
      </c>
      <c r="G33" s="190">
        <f t="shared" si="1"/>
        <v>0</v>
      </c>
      <c r="H33" s="191">
        <f t="shared" ref="H33:H36" si="104">ROUND((F33-D33)*100,2)</f>
        <v>0</v>
      </c>
      <c r="I33" s="213">
        <f t="shared" ref="I33:I36" si="105">(E33-C33)/C33</f>
        <v>0</v>
      </c>
      <c r="J33" s="200">
        <v>32.052999999999997</v>
      </c>
      <c r="K33" s="199">
        <f>J33/$B$32</f>
        <v>4.2119579500657027E-2</v>
      </c>
      <c r="L33" s="200">
        <f t="shared" si="5"/>
        <v>0</v>
      </c>
      <c r="M33" s="201">
        <f t="shared" si="6"/>
        <v>0</v>
      </c>
      <c r="N33" s="202">
        <f t="shared" si="7"/>
        <v>0</v>
      </c>
      <c r="O33" s="246">
        <v>31.806000000000001</v>
      </c>
      <c r="P33" s="247">
        <f>O33/$B$32</f>
        <v>4.1795006570302239E-2</v>
      </c>
      <c r="Q33" s="248">
        <f t="shared" si="9"/>
        <v>-0.24699999999999633</v>
      </c>
      <c r="R33" s="249">
        <f t="shared" si="10"/>
        <v>-0.03</v>
      </c>
      <c r="S33" s="247">
        <f t="shared" si="11"/>
        <v>-7.7059869590988782E-3</v>
      </c>
      <c r="T33" s="256">
        <v>27.132000000000001</v>
      </c>
      <c r="U33" s="257">
        <f>T33/$B$32</f>
        <v>3.5653088042049939E-2</v>
      </c>
      <c r="V33" s="258">
        <f t="shared" si="13"/>
        <v>-4.9209999999999958</v>
      </c>
      <c r="W33" s="259">
        <f t="shared" si="14"/>
        <v>-0.65</v>
      </c>
      <c r="X33" s="257">
        <f t="shared" si="15"/>
        <v>-0.15352697095435672</v>
      </c>
      <c r="Y33" s="274">
        <v>22.61</v>
      </c>
      <c r="Z33" s="265">
        <f>Y33/$B$32</f>
        <v>2.9710906701708277E-2</v>
      </c>
      <c r="AA33" s="264">
        <f t="shared" si="17"/>
        <v>-9.4429999999999978</v>
      </c>
      <c r="AB33" s="266">
        <f t="shared" si="18"/>
        <v>-1.24</v>
      </c>
      <c r="AC33" s="280">
        <f t="shared" si="19"/>
        <v>-0.29460580912863066</v>
      </c>
      <c r="AD33" s="352">
        <v>19.992000000000001</v>
      </c>
      <c r="AE33" s="353">
        <f>AD33/$B$32</f>
        <v>2.6270696452036797E-2</v>
      </c>
      <c r="AF33" s="354">
        <f t="shared" si="21"/>
        <v>-12.060999999999996</v>
      </c>
      <c r="AG33" s="359">
        <f t="shared" si="22"/>
        <v>-1.58</v>
      </c>
      <c r="AH33" s="370">
        <f t="shared" si="23"/>
        <v>-0.376283031229526</v>
      </c>
      <c r="AI33" s="342">
        <v>13.292</v>
      </c>
      <c r="AJ33" s="343">
        <f>AI33/$B$32</f>
        <v>1.7466491458607097E-2</v>
      </c>
      <c r="AK33" s="344">
        <f t="shared" si="25"/>
        <v>-18.760999999999996</v>
      </c>
      <c r="AL33" s="349">
        <f t="shared" si="26"/>
        <v>-2.4700000000000002</v>
      </c>
      <c r="AM33" s="364">
        <f t="shared" si="27"/>
        <v>-0.58531182728605735</v>
      </c>
      <c r="AN33" s="332">
        <v>11.435</v>
      </c>
      <c r="AO33" s="333">
        <f>AN33/$B$32</f>
        <v>1.5026281208935611E-2</v>
      </c>
      <c r="AP33" s="334">
        <f t="shared" si="29"/>
        <v>-20.617999999999995</v>
      </c>
      <c r="AQ33" s="339">
        <f t="shared" si="30"/>
        <v>-2.71</v>
      </c>
      <c r="AR33" s="379">
        <f t="shared" si="31"/>
        <v>-0.64324712195426315</v>
      </c>
      <c r="AS33" s="174">
        <v>9.5609999999999999</v>
      </c>
      <c r="AT33" s="173">
        <f>AS33/$B$32</f>
        <v>1.2563731931668857E-2</v>
      </c>
      <c r="AU33" s="174">
        <f t="shared" si="33"/>
        <v>-22.491999999999997</v>
      </c>
      <c r="AV33" s="179">
        <f t="shared" si="34"/>
        <v>-2.96</v>
      </c>
      <c r="AW33" s="183">
        <f t="shared" si="35"/>
        <v>-0.70171278819455274</v>
      </c>
      <c r="AX33" s="393">
        <v>28.283999999999999</v>
      </c>
      <c r="AY33" s="394">
        <f>AX33/$B$32</f>
        <v>3.7166885676741132E-2</v>
      </c>
      <c r="AZ33" s="395">
        <f t="shared" si="37"/>
        <v>-3.7689999999999984</v>
      </c>
      <c r="BA33" s="396">
        <f t="shared" si="38"/>
        <v>-0.5</v>
      </c>
      <c r="BB33" s="394">
        <f t="shared" si="39"/>
        <v>-0.11758649736374126</v>
      </c>
      <c r="BC33" s="383">
        <v>16.166</v>
      </c>
      <c r="BD33" s="384">
        <f>BC33/$B$32</f>
        <v>2.1243101182654402E-2</v>
      </c>
      <c r="BE33" s="385">
        <f t="shared" si="41"/>
        <v>-15.886999999999997</v>
      </c>
      <c r="BF33" s="386">
        <f t="shared" si="42"/>
        <v>-2.09</v>
      </c>
      <c r="BG33" s="384">
        <f t="shared" si="43"/>
        <v>-0.49564783327613632</v>
      </c>
      <c r="BH33" s="587">
        <v>10.488</v>
      </c>
      <c r="BI33" s="573">
        <f>BH33/$B$32</f>
        <v>1.3781865965834427E-2</v>
      </c>
      <c r="BJ33" s="576">
        <f t="shared" si="45"/>
        <v>-21.564999999999998</v>
      </c>
      <c r="BK33" s="588">
        <f t="shared" si="46"/>
        <v>-2.83</v>
      </c>
      <c r="BL33" s="573">
        <f t="shared" si="47"/>
        <v>-0.67279193835210427</v>
      </c>
      <c r="BM33" s="448">
        <v>10.31</v>
      </c>
      <c r="BN33" s="449">
        <f>BM33/$B$32</f>
        <v>1.3547963206307492E-2</v>
      </c>
      <c r="BO33" s="450">
        <f t="shared" si="49"/>
        <v>-21.742999999999995</v>
      </c>
      <c r="BP33" s="451">
        <f t="shared" si="50"/>
        <v>-2.86</v>
      </c>
      <c r="BQ33" s="449">
        <f t="shared" si="51"/>
        <v>-0.67834524069509861</v>
      </c>
      <c r="BR33" s="525">
        <v>5.5819999999999999</v>
      </c>
      <c r="BS33" s="526">
        <f>BR33/$B$32</f>
        <v>7.3350854139290402E-3</v>
      </c>
      <c r="BT33" s="527">
        <f t="shared" si="53"/>
        <v>-26.470999999999997</v>
      </c>
      <c r="BU33" s="528">
        <f t="shared" si="54"/>
        <v>-3.48</v>
      </c>
      <c r="BV33" s="529">
        <f t="shared" si="55"/>
        <v>-0.82585093438991664</v>
      </c>
    </row>
    <row r="34" spans="1:74" ht="14.45" customHeight="1" x14ac:dyDescent="0.2">
      <c r="A34" s="7" t="s">
        <v>62</v>
      </c>
      <c r="B34" s="57"/>
      <c r="C34" s="138">
        <v>158.923</v>
      </c>
      <c r="D34" s="61">
        <v>0.20883442838370564</v>
      </c>
      <c r="E34" s="188">
        <v>158.923</v>
      </c>
      <c r="F34" s="189">
        <f t="shared" ref="F34:F36" si="106">E34/$B$32</f>
        <v>0.20883442838370564</v>
      </c>
      <c r="G34" s="190">
        <f t="shared" si="1"/>
        <v>0</v>
      </c>
      <c r="H34" s="191">
        <f t="shared" si="104"/>
        <v>0</v>
      </c>
      <c r="I34" s="213">
        <f t="shared" si="105"/>
        <v>0</v>
      </c>
      <c r="J34" s="200">
        <v>158.923</v>
      </c>
      <c r="K34" s="199">
        <f t="shared" ref="K34:K36" si="107">J34/$B$32</f>
        <v>0.20883442838370564</v>
      </c>
      <c r="L34" s="200">
        <f t="shared" si="5"/>
        <v>0</v>
      </c>
      <c r="M34" s="201">
        <f t="shared" si="6"/>
        <v>0</v>
      </c>
      <c r="N34" s="202">
        <f t="shared" si="7"/>
        <v>0</v>
      </c>
      <c r="O34" s="246">
        <v>155.071</v>
      </c>
      <c r="P34" s="247">
        <f t="shared" ref="P34:P36" si="108">O34/$B$32</f>
        <v>0.20377266754270695</v>
      </c>
      <c r="Q34" s="248">
        <f t="shared" si="9"/>
        <v>-3.8520000000000039</v>
      </c>
      <c r="R34" s="249">
        <f t="shared" si="10"/>
        <v>-0.51</v>
      </c>
      <c r="S34" s="247">
        <f t="shared" si="11"/>
        <v>-2.4238153067837907E-2</v>
      </c>
      <c r="T34" s="256">
        <v>148.27600000000001</v>
      </c>
      <c r="U34" s="257">
        <f t="shared" ref="U34:U36" si="109">T34/$B$32</f>
        <v>0.19484362680683312</v>
      </c>
      <c r="V34" s="258">
        <f t="shared" si="13"/>
        <v>-10.646999999999991</v>
      </c>
      <c r="W34" s="259">
        <f t="shared" si="14"/>
        <v>-1.4</v>
      </c>
      <c r="X34" s="257">
        <f t="shared" si="15"/>
        <v>-6.6994708129093902E-2</v>
      </c>
      <c r="Y34" s="274">
        <v>135.96899999999999</v>
      </c>
      <c r="Z34" s="265">
        <f t="shared" ref="Z34:Z36" si="110">Y34/$B$32</f>
        <v>0.17867148488830487</v>
      </c>
      <c r="AA34" s="264">
        <f t="shared" si="17"/>
        <v>-22.954000000000008</v>
      </c>
      <c r="AB34" s="266">
        <f t="shared" si="18"/>
        <v>-3.02</v>
      </c>
      <c r="AC34" s="280">
        <f t="shared" si="19"/>
        <v>-0.14443472625107762</v>
      </c>
      <c r="AD34" s="352">
        <v>147.29499999999999</v>
      </c>
      <c r="AE34" s="353">
        <f t="shared" ref="AE34:AE36" si="111">AD34/$B$32</f>
        <v>0.19355453350854138</v>
      </c>
      <c r="AF34" s="354">
        <f t="shared" si="21"/>
        <v>-11.628000000000014</v>
      </c>
      <c r="AG34" s="359">
        <f t="shared" si="22"/>
        <v>-1.53</v>
      </c>
      <c r="AH34" s="370">
        <f t="shared" si="23"/>
        <v>-7.3167508793566788E-2</v>
      </c>
      <c r="AI34" s="342">
        <v>126.48699999999999</v>
      </c>
      <c r="AJ34" s="343">
        <f t="shared" ref="AJ34:AJ36" si="112">AI34/$B$32</f>
        <v>0.16621156373193166</v>
      </c>
      <c r="AK34" s="344">
        <f t="shared" si="25"/>
        <v>-32.436000000000007</v>
      </c>
      <c r="AL34" s="349">
        <f t="shared" si="26"/>
        <v>-4.26</v>
      </c>
      <c r="AM34" s="364">
        <f t="shared" si="27"/>
        <v>-0.20409884031889661</v>
      </c>
      <c r="AN34" s="332">
        <v>112.651</v>
      </c>
      <c r="AO34" s="333">
        <f t="shared" ref="AO34:AO36" si="113">AN34/$B$32</f>
        <v>0.14803022339027594</v>
      </c>
      <c r="AP34" s="334">
        <f t="shared" si="29"/>
        <v>-46.272000000000006</v>
      </c>
      <c r="AQ34" s="339">
        <f t="shared" si="30"/>
        <v>-6.08</v>
      </c>
      <c r="AR34" s="379">
        <f t="shared" si="31"/>
        <v>-0.29115986987408998</v>
      </c>
      <c r="AS34" s="174">
        <v>91.555999999999997</v>
      </c>
      <c r="AT34" s="173">
        <f t="shared" ref="AT34:AT36" si="114">AS34/$B$32</f>
        <v>0.12031011826544021</v>
      </c>
      <c r="AU34" s="174">
        <f t="shared" si="33"/>
        <v>-67.367000000000004</v>
      </c>
      <c r="AV34" s="179">
        <f t="shared" si="34"/>
        <v>-8.85</v>
      </c>
      <c r="AW34" s="183">
        <f t="shared" si="35"/>
        <v>-0.42389710740421466</v>
      </c>
      <c r="AX34" s="393">
        <v>148.80699999999999</v>
      </c>
      <c r="AY34" s="394">
        <f t="shared" ref="AY34:AY36" si="115">AX34/$B$32</f>
        <v>0.19554139290407357</v>
      </c>
      <c r="AZ34" s="395">
        <f t="shared" si="37"/>
        <v>-10.116000000000014</v>
      </c>
      <c r="BA34" s="396">
        <f t="shared" si="38"/>
        <v>-1.33</v>
      </c>
      <c r="BB34" s="394">
        <f t="shared" si="39"/>
        <v>-6.365346740245284E-2</v>
      </c>
      <c r="BC34" s="383">
        <v>121.657</v>
      </c>
      <c r="BD34" s="384">
        <f t="shared" ref="BD34:BD36" si="116">BC34/$B$32</f>
        <v>0.1598646517739816</v>
      </c>
      <c r="BE34" s="385">
        <f t="shared" si="41"/>
        <v>-37.266000000000005</v>
      </c>
      <c r="BF34" s="386">
        <f t="shared" si="42"/>
        <v>-4.9000000000000004</v>
      </c>
      <c r="BG34" s="384">
        <f t="shared" si="43"/>
        <v>-0.234490916984955</v>
      </c>
      <c r="BH34" s="587">
        <v>94.236999999999995</v>
      </c>
      <c r="BI34" s="573">
        <f t="shared" ref="BI34:BI36" si="117">BH34/$B$32</f>
        <v>0.12383311432325886</v>
      </c>
      <c r="BJ34" s="576">
        <f t="shared" si="45"/>
        <v>-64.686000000000007</v>
      </c>
      <c r="BK34" s="588">
        <f t="shared" si="46"/>
        <v>-8.5</v>
      </c>
      <c r="BL34" s="573">
        <f t="shared" si="47"/>
        <v>-0.40702730253015618</v>
      </c>
      <c r="BM34" s="448">
        <v>89.585999999999999</v>
      </c>
      <c r="BN34" s="449">
        <f t="shared" ref="BN34:BN36" si="118">BM34/$B$32</f>
        <v>0.11772141918528252</v>
      </c>
      <c r="BO34" s="450">
        <f t="shared" si="49"/>
        <v>-69.337000000000003</v>
      </c>
      <c r="BP34" s="451">
        <f t="shared" si="50"/>
        <v>-9.11</v>
      </c>
      <c r="BQ34" s="449">
        <f t="shared" si="51"/>
        <v>-0.43629304757649934</v>
      </c>
      <c r="BR34" s="525">
        <v>49.932000000000002</v>
      </c>
      <c r="BS34" s="526">
        <f t="shared" ref="BS34:BS36" si="119">BR34/$B$32</f>
        <v>6.5613666228646519E-2</v>
      </c>
      <c r="BT34" s="527">
        <f t="shared" si="53"/>
        <v>-108.991</v>
      </c>
      <c r="BU34" s="528">
        <f t="shared" si="54"/>
        <v>-14.32</v>
      </c>
      <c r="BV34" s="529">
        <f t="shared" si="55"/>
        <v>-0.68581010929821362</v>
      </c>
    </row>
    <row r="35" spans="1:74" ht="14.45" customHeight="1" x14ac:dyDescent="0.2">
      <c r="A35" s="7" t="s">
        <v>63</v>
      </c>
      <c r="B35" s="57"/>
      <c r="C35" s="138">
        <v>401.03300000000002</v>
      </c>
      <c r="D35" s="61">
        <v>0.52698160315374509</v>
      </c>
      <c r="E35" s="188">
        <v>401.03300000000002</v>
      </c>
      <c r="F35" s="189">
        <f t="shared" si="106"/>
        <v>0.52698160315374509</v>
      </c>
      <c r="G35" s="190">
        <f t="shared" si="1"/>
        <v>0</v>
      </c>
      <c r="H35" s="191">
        <f t="shared" si="104"/>
        <v>0</v>
      </c>
      <c r="I35" s="213">
        <f t="shared" si="105"/>
        <v>0</v>
      </c>
      <c r="J35" s="200">
        <v>401.03300000000002</v>
      </c>
      <c r="K35" s="199">
        <f t="shared" si="107"/>
        <v>0.52698160315374509</v>
      </c>
      <c r="L35" s="200">
        <f t="shared" si="5"/>
        <v>0</v>
      </c>
      <c r="M35" s="201">
        <f t="shared" si="6"/>
        <v>0</v>
      </c>
      <c r="N35" s="202">
        <f t="shared" si="7"/>
        <v>0</v>
      </c>
      <c r="O35" s="246">
        <v>399.24200000000002</v>
      </c>
      <c r="P35" s="247">
        <f t="shared" si="108"/>
        <v>0.52462812089356115</v>
      </c>
      <c r="Q35" s="248">
        <f t="shared" si="9"/>
        <v>-1.7909999999999968</v>
      </c>
      <c r="R35" s="249">
        <f t="shared" si="10"/>
        <v>-0.24</v>
      </c>
      <c r="S35" s="247">
        <f t="shared" si="11"/>
        <v>-4.465966641149224E-3</v>
      </c>
      <c r="T35" s="256">
        <v>398.35500000000002</v>
      </c>
      <c r="U35" s="257">
        <f t="shared" si="109"/>
        <v>0.52346254927726676</v>
      </c>
      <c r="V35" s="258">
        <f t="shared" si="13"/>
        <v>-2.6779999999999973</v>
      </c>
      <c r="W35" s="259">
        <f t="shared" si="14"/>
        <v>-0.35</v>
      </c>
      <c r="X35" s="257">
        <f t="shared" si="15"/>
        <v>-6.6777546984911392E-3</v>
      </c>
      <c r="Y35" s="274">
        <v>393.541</v>
      </c>
      <c r="Z35" s="265">
        <f t="shared" si="110"/>
        <v>0.51713666228646515</v>
      </c>
      <c r="AA35" s="264">
        <f t="shared" si="17"/>
        <v>-7.4920000000000186</v>
      </c>
      <c r="AB35" s="266">
        <f t="shared" si="18"/>
        <v>-0.98</v>
      </c>
      <c r="AC35" s="280">
        <f t="shared" si="19"/>
        <v>-1.8681754369341223E-2</v>
      </c>
      <c r="AD35" s="352">
        <v>393.05200000000002</v>
      </c>
      <c r="AE35" s="353">
        <f t="shared" si="111"/>
        <v>0.51649408672798947</v>
      </c>
      <c r="AF35" s="354">
        <f t="shared" si="21"/>
        <v>-7.9809999999999945</v>
      </c>
      <c r="AG35" s="359">
        <f t="shared" si="22"/>
        <v>-1.05</v>
      </c>
      <c r="AH35" s="370">
        <f t="shared" si="23"/>
        <v>-1.990110539531658E-2</v>
      </c>
      <c r="AI35" s="342">
        <v>378.93200000000002</v>
      </c>
      <c r="AJ35" s="343">
        <f t="shared" si="112"/>
        <v>0.49793955321944811</v>
      </c>
      <c r="AK35" s="344">
        <f t="shared" si="25"/>
        <v>-22.100999999999999</v>
      </c>
      <c r="AL35" s="349">
        <f t="shared" si="26"/>
        <v>-2.9</v>
      </c>
      <c r="AM35" s="364">
        <f t="shared" si="27"/>
        <v>-5.5110177965404336E-2</v>
      </c>
      <c r="AN35" s="332">
        <v>362.69200000000001</v>
      </c>
      <c r="AO35" s="333">
        <f t="shared" si="113"/>
        <v>0.47659921156373192</v>
      </c>
      <c r="AP35" s="334">
        <f t="shared" si="29"/>
        <v>-38.341000000000008</v>
      </c>
      <c r="AQ35" s="339">
        <f t="shared" si="30"/>
        <v>-5.04</v>
      </c>
      <c r="AR35" s="379">
        <f t="shared" si="31"/>
        <v>-9.560559854176591E-2</v>
      </c>
      <c r="AS35" s="174">
        <v>325.08199999999999</v>
      </c>
      <c r="AT35" s="173">
        <f t="shared" si="114"/>
        <v>0.42717739816031536</v>
      </c>
      <c r="AU35" s="174">
        <f t="shared" si="33"/>
        <v>-75.951000000000022</v>
      </c>
      <c r="AV35" s="179">
        <f t="shared" si="34"/>
        <v>-9.98</v>
      </c>
      <c r="AW35" s="183">
        <f t="shared" si="35"/>
        <v>-0.18938840444551949</v>
      </c>
      <c r="AX35" s="393">
        <v>399.27300000000002</v>
      </c>
      <c r="AY35" s="394">
        <f t="shared" si="115"/>
        <v>0.52466885676741137</v>
      </c>
      <c r="AZ35" s="395">
        <f t="shared" si="37"/>
        <v>-1.7599999999999909</v>
      </c>
      <c r="BA35" s="396">
        <f t="shared" si="38"/>
        <v>-0.23</v>
      </c>
      <c r="BB35" s="394">
        <f t="shared" si="39"/>
        <v>-4.3886662693593563E-3</v>
      </c>
      <c r="BC35" s="383">
        <v>388.04199999999997</v>
      </c>
      <c r="BD35" s="384">
        <f t="shared" si="116"/>
        <v>0.50991064388961893</v>
      </c>
      <c r="BE35" s="385">
        <f t="shared" si="41"/>
        <v>-12.991000000000042</v>
      </c>
      <c r="BF35" s="386">
        <f t="shared" si="42"/>
        <v>-1.71</v>
      </c>
      <c r="BG35" s="384">
        <f t="shared" si="43"/>
        <v>-3.239384290070902E-2</v>
      </c>
      <c r="BH35" s="587">
        <v>369.166</v>
      </c>
      <c r="BI35" s="573">
        <f t="shared" si="117"/>
        <v>0.48510643889618921</v>
      </c>
      <c r="BJ35" s="576">
        <f t="shared" si="45"/>
        <v>-31.867000000000019</v>
      </c>
      <c r="BK35" s="588">
        <f t="shared" si="46"/>
        <v>-4.1900000000000004</v>
      </c>
      <c r="BL35" s="573">
        <f t="shared" si="47"/>
        <v>-7.9462288639588305E-2</v>
      </c>
      <c r="BM35" s="448">
        <v>362.495</v>
      </c>
      <c r="BN35" s="449">
        <f t="shared" si="118"/>
        <v>0.47634034165571615</v>
      </c>
      <c r="BO35" s="450">
        <f t="shared" si="49"/>
        <v>-38.538000000000011</v>
      </c>
      <c r="BP35" s="451">
        <f t="shared" si="50"/>
        <v>-5.0599999999999996</v>
      </c>
      <c r="BQ35" s="449">
        <f t="shared" si="51"/>
        <v>-9.6096829936688527E-2</v>
      </c>
      <c r="BR35" s="525">
        <v>300.01499999999999</v>
      </c>
      <c r="BS35" s="526">
        <f t="shared" si="119"/>
        <v>0.39423784494086728</v>
      </c>
      <c r="BT35" s="527">
        <f t="shared" si="53"/>
        <v>-101.01800000000003</v>
      </c>
      <c r="BU35" s="528">
        <f t="shared" si="54"/>
        <v>-13.27</v>
      </c>
      <c r="BV35" s="529">
        <f t="shared" si="55"/>
        <v>-0.25189448249894653</v>
      </c>
    </row>
    <row r="36" spans="1:74" ht="14.45" customHeight="1" x14ac:dyDescent="0.2">
      <c r="A36" s="7" t="s">
        <v>64</v>
      </c>
      <c r="B36" s="57"/>
      <c r="C36" s="138">
        <v>542.47400000000005</v>
      </c>
      <c r="D36" s="61">
        <v>0.71284362680683322</v>
      </c>
      <c r="E36" s="188">
        <v>542.47400000000005</v>
      </c>
      <c r="F36" s="189">
        <f t="shared" si="106"/>
        <v>0.71284362680683322</v>
      </c>
      <c r="G36" s="190">
        <f t="shared" si="1"/>
        <v>0</v>
      </c>
      <c r="H36" s="191">
        <f t="shared" si="104"/>
        <v>0</v>
      </c>
      <c r="I36" s="213">
        <f t="shared" si="105"/>
        <v>0</v>
      </c>
      <c r="J36" s="200">
        <v>542.47400000000005</v>
      </c>
      <c r="K36" s="199">
        <f t="shared" si="107"/>
        <v>0.71284362680683322</v>
      </c>
      <c r="L36" s="200">
        <f t="shared" si="5"/>
        <v>0</v>
      </c>
      <c r="M36" s="201">
        <f t="shared" si="6"/>
        <v>0</v>
      </c>
      <c r="N36" s="202">
        <f t="shared" si="7"/>
        <v>0</v>
      </c>
      <c r="O36" s="246">
        <v>542.29</v>
      </c>
      <c r="P36" s="247">
        <f t="shared" si="108"/>
        <v>0.71260183968462543</v>
      </c>
      <c r="Q36" s="248">
        <f t="shared" si="9"/>
        <v>-0.18400000000008276</v>
      </c>
      <c r="R36" s="249">
        <f t="shared" si="10"/>
        <v>-0.02</v>
      </c>
      <c r="S36" s="247">
        <f t="shared" si="11"/>
        <v>-3.3918676286805036E-4</v>
      </c>
      <c r="T36" s="256">
        <v>541.66899999999998</v>
      </c>
      <c r="U36" s="257">
        <f t="shared" si="109"/>
        <v>0.71178580814717474</v>
      </c>
      <c r="V36" s="258">
        <f t="shared" si="13"/>
        <v>-0.80500000000006366</v>
      </c>
      <c r="W36" s="259">
        <f t="shared" si="14"/>
        <v>-0.11</v>
      </c>
      <c r="X36" s="257">
        <f t="shared" si="15"/>
        <v>-1.4839420875471703E-3</v>
      </c>
      <c r="Y36" s="274">
        <v>540.29499999999996</v>
      </c>
      <c r="Z36" s="265">
        <f t="shared" si="110"/>
        <v>0.70998028909329824</v>
      </c>
      <c r="AA36" s="264">
        <f t="shared" si="17"/>
        <v>-2.1790000000000873</v>
      </c>
      <c r="AB36" s="266">
        <f t="shared" si="18"/>
        <v>-0.28999999999999998</v>
      </c>
      <c r="AC36" s="280">
        <f t="shared" si="19"/>
        <v>-4.0167823711368417E-3</v>
      </c>
      <c r="AD36" s="352">
        <v>539.22299999999996</v>
      </c>
      <c r="AE36" s="353">
        <f t="shared" si="111"/>
        <v>0.7085716162943495</v>
      </c>
      <c r="AF36" s="354">
        <f t="shared" si="21"/>
        <v>-3.25100000000009</v>
      </c>
      <c r="AG36" s="359">
        <f t="shared" si="22"/>
        <v>-0.43</v>
      </c>
      <c r="AH36" s="370">
        <f t="shared" si="23"/>
        <v>-5.9929139461063381E-3</v>
      </c>
      <c r="AI36" s="342">
        <v>535.654</v>
      </c>
      <c r="AJ36" s="343">
        <f t="shared" si="112"/>
        <v>0.70388173455978975</v>
      </c>
      <c r="AK36" s="344">
        <f t="shared" si="25"/>
        <v>-6.82000000000005</v>
      </c>
      <c r="AL36" s="349">
        <f t="shared" si="26"/>
        <v>-0.9</v>
      </c>
      <c r="AM36" s="364">
        <f t="shared" si="27"/>
        <v>-1.2572031101951521E-2</v>
      </c>
      <c r="AN36" s="332">
        <v>533.76800000000003</v>
      </c>
      <c r="AO36" s="333">
        <f t="shared" si="113"/>
        <v>0.70140341655716165</v>
      </c>
      <c r="AP36" s="334">
        <f t="shared" si="29"/>
        <v>-8.7060000000000173</v>
      </c>
      <c r="AQ36" s="339">
        <f t="shared" si="30"/>
        <v>-1.1399999999999999</v>
      </c>
      <c r="AR36" s="379">
        <f t="shared" si="31"/>
        <v>-1.6048695421347414E-2</v>
      </c>
      <c r="AS36" s="174">
        <v>519.947</v>
      </c>
      <c r="AT36" s="173">
        <f t="shared" si="114"/>
        <v>0.68324178712220762</v>
      </c>
      <c r="AU36" s="174">
        <f t="shared" si="33"/>
        <v>-22.527000000000044</v>
      </c>
      <c r="AV36" s="179">
        <f t="shared" si="34"/>
        <v>-2.96</v>
      </c>
      <c r="AW36" s="183">
        <f t="shared" si="35"/>
        <v>-4.1526414169158414E-2</v>
      </c>
      <c r="AX36" s="393">
        <v>541.71</v>
      </c>
      <c r="AY36" s="394">
        <f t="shared" si="115"/>
        <v>0.71183968462549285</v>
      </c>
      <c r="AZ36" s="395">
        <f t="shared" si="37"/>
        <v>-0.76400000000001</v>
      </c>
      <c r="BA36" s="396">
        <f t="shared" si="38"/>
        <v>-0.1</v>
      </c>
      <c r="BB36" s="394">
        <f t="shared" si="39"/>
        <v>-1.408362428429768E-3</v>
      </c>
      <c r="BC36" s="383">
        <v>538.03700000000003</v>
      </c>
      <c r="BD36" s="384">
        <f t="shared" si="116"/>
        <v>0.70701314060446785</v>
      </c>
      <c r="BE36" s="385">
        <f t="shared" si="41"/>
        <v>-4.4370000000000118</v>
      </c>
      <c r="BF36" s="386">
        <f t="shared" si="42"/>
        <v>-0.57999999999999996</v>
      </c>
      <c r="BG36" s="384">
        <f t="shared" si="43"/>
        <v>-8.1791938415481883E-3</v>
      </c>
      <c r="BH36" s="587">
        <v>534.03399999999999</v>
      </c>
      <c r="BI36" s="573">
        <f t="shared" si="117"/>
        <v>0.70175295663600523</v>
      </c>
      <c r="BJ36" s="576">
        <f t="shared" si="45"/>
        <v>-8.4400000000000546</v>
      </c>
      <c r="BK36" s="588">
        <f t="shared" si="46"/>
        <v>-1.1100000000000001</v>
      </c>
      <c r="BL36" s="573">
        <f t="shared" si="47"/>
        <v>-1.5558349340244977E-2</v>
      </c>
      <c r="BM36" s="448">
        <v>533.23099999999999</v>
      </c>
      <c r="BN36" s="449">
        <f t="shared" si="118"/>
        <v>0.70069776609724044</v>
      </c>
      <c r="BO36" s="450">
        <f t="shared" si="49"/>
        <v>-9.2430000000000518</v>
      </c>
      <c r="BP36" s="451">
        <f t="shared" si="50"/>
        <v>-1.21</v>
      </c>
      <c r="BQ36" s="449">
        <f t="shared" si="51"/>
        <v>-1.7038604615152157E-2</v>
      </c>
      <c r="BR36" s="525">
        <v>519.18700000000001</v>
      </c>
      <c r="BS36" s="526">
        <f t="shared" si="119"/>
        <v>0.68224310118265441</v>
      </c>
      <c r="BT36" s="527">
        <f t="shared" si="53"/>
        <v>-23.287000000000035</v>
      </c>
      <c r="BU36" s="528">
        <f t="shared" si="54"/>
        <v>-3.06</v>
      </c>
      <c r="BV36" s="529">
        <f t="shared" si="55"/>
        <v>-4.2927402972308411E-2</v>
      </c>
    </row>
    <row r="37" spans="1:74" ht="14.45" customHeight="1" x14ac:dyDescent="0.2">
      <c r="A37" s="6" t="s">
        <v>85</v>
      </c>
      <c r="B37" s="59"/>
      <c r="C37" s="60"/>
      <c r="D37" s="61"/>
      <c r="E37" s="192"/>
      <c r="F37" s="189"/>
      <c r="G37" s="190"/>
      <c r="H37" s="208"/>
      <c r="I37" s="213"/>
      <c r="J37" s="204"/>
      <c r="K37" s="199"/>
      <c r="L37" s="200"/>
      <c r="M37" s="201"/>
      <c r="N37" s="202"/>
      <c r="O37" s="251"/>
      <c r="P37" s="247"/>
      <c r="Q37" s="248"/>
      <c r="R37" s="249"/>
      <c r="S37" s="247"/>
      <c r="T37" s="261"/>
      <c r="U37" s="257"/>
      <c r="V37" s="258"/>
      <c r="W37" s="259"/>
      <c r="X37" s="257"/>
      <c r="Y37" s="276"/>
      <c r="Z37" s="265"/>
      <c r="AA37" s="264"/>
      <c r="AB37" s="266"/>
      <c r="AC37" s="280"/>
      <c r="AD37" s="356"/>
      <c r="AE37" s="353"/>
      <c r="AF37" s="354"/>
      <c r="AG37" s="359"/>
      <c r="AH37" s="370"/>
      <c r="AI37" s="346"/>
      <c r="AJ37" s="343"/>
      <c r="AK37" s="344"/>
      <c r="AL37" s="349"/>
      <c r="AM37" s="364"/>
      <c r="AN37" s="336"/>
      <c r="AO37" s="333"/>
      <c r="AP37" s="334"/>
      <c r="AQ37" s="339"/>
      <c r="AR37" s="379"/>
      <c r="AS37" s="177"/>
      <c r="AT37" s="173"/>
      <c r="AU37" s="174"/>
      <c r="AV37" s="179"/>
      <c r="AW37" s="183"/>
      <c r="AX37" s="398"/>
      <c r="AY37" s="394"/>
      <c r="AZ37" s="395"/>
      <c r="BA37" s="396"/>
      <c r="BB37" s="394"/>
      <c r="BC37" s="388"/>
      <c r="BD37" s="384"/>
      <c r="BE37" s="385"/>
      <c r="BF37" s="386"/>
      <c r="BG37" s="384"/>
      <c r="BH37" s="589"/>
      <c r="BI37" s="573"/>
      <c r="BJ37" s="576"/>
      <c r="BK37" s="588"/>
      <c r="BL37" s="573"/>
      <c r="BM37" s="453"/>
      <c r="BN37" s="449"/>
      <c r="BO37" s="450"/>
      <c r="BP37" s="451"/>
      <c r="BQ37" s="449"/>
      <c r="BR37" s="530"/>
      <c r="BS37" s="526"/>
      <c r="BT37" s="527"/>
      <c r="BU37" s="528"/>
      <c r="BV37" s="529"/>
    </row>
    <row r="38" spans="1:74" ht="14.45" customHeight="1" x14ac:dyDescent="0.2">
      <c r="A38" s="4" t="s">
        <v>71</v>
      </c>
      <c r="B38" s="57">
        <v>1213.3720000000001</v>
      </c>
      <c r="C38" s="138"/>
      <c r="D38" s="61"/>
      <c r="E38" s="188"/>
      <c r="F38" s="189"/>
      <c r="G38" s="190"/>
      <c r="H38" s="208"/>
      <c r="I38" s="213"/>
      <c r="J38" s="200"/>
      <c r="K38" s="199"/>
      <c r="L38" s="200"/>
      <c r="M38" s="201"/>
      <c r="N38" s="202"/>
      <c r="O38" s="246"/>
      <c r="P38" s="247"/>
      <c r="Q38" s="248"/>
      <c r="R38" s="249"/>
      <c r="S38" s="247"/>
      <c r="T38" s="256"/>
      <c r="U38" s="257"/>
      <c r="V38" s="258"/>
      <c r="W38" s="259"/>
      <c r="X38" s="257"/>
      <c r="Y38" s="274"/>
      <c r="Z38" s="265"/>
      <c r="AA38" s="264"/>
      <c r="AB38" s="266"/>
      <c r="AC38" s="280"/>
      <c r="AD38" s="352"/>
      <c r="AE38" s="353"/>
      <c r="AF38" s="354"/>
      <c r="AG38" s="359"/>
      <c r="AH38" s="370"/>
      <c r="AI38" s="342"/>
      <c r="AJ38" s="343"/>
      <c r="AK38" s="344"/>
      <c r="AL38" s="349"/>
      <c r="AM38" s="364"/>
      <c r="AN38" s="332"/>
      <c r="AO38" s="333"/>
      <c r="AP38" s="334"/>
      <c r="AQ38" s="339"/>
      <c r="AR38" s="379"/>
      <c r="AS38" s="174"/>
      <c r="AT38" s="173"/>
      <c r="AU38" s="174"/>
      <c r="AV38" s="179"/>
      <c r="AW38" s="183"/>
      <c r="AX38" s="393"/>
      <c r="AY38" s="394"/>
      <c r="AZ38" s="395"/>
      <c r="BA38" s="396"/>
      <c r="BB38" s="394"/>
      <c r="BC38" s="383"/>
      <c r="BD38" s="384"/>
      <c r="BE38" s="385"/>
      <c r="BF38" s="386"/>
      <c r="BG38" s="384"/>
      <c r="BH38" s="587"/>
      <c r="BI38" s="573"/>
      <c r="BJ38" s="576"/>
      <c r="BK38" s="588"/>
      <c r="BL38" s="573"/>
      <c r="BM38" s="448"/>
      <c r="BN38" s="449"/>
      <c r="BO38" s="450"/>
      <c r="BP38" s="451"/>
      <c r="BQ38" s="449"/>
      <c r="BR38" s="525"/>
      <c r="BS38" s="526"/>
      <c r="BT38" s="527"/>
      <c r="BU38" s="528"/>
      <c r="BV38" s="529"/>
    </row>
    <row r="39" spans="1:74" ht="14.45" customHeight="1" x14ac:dyDescent="0.2">
      <c r="A39" s="7" t="s">
        <v>61</v>
      </c>
      <c r="B39" s="57"/>
      <c r="C39" s="138">
        <v>22.436</v>
      </c>
      <c r="D39" s="61">
        <v>1.8490619529707295E-2</v>
      </c>
      <c r="E39" s="188">
        <v>22.436</v>
      </c>
      <c r="F39" s="189">
        <f>E39/$B$38</f>
        <v>1.8490619529707295E-2</v>
      </c>
      <c r="G39" s="190">
        <f t="shared" si="1"/>
        <v>0</v>
      </c>
      <c r="H39" s="191">
        <f t="shared" ref="H39:H42" si="120">ROUND((F39-D39)*100,2)</f>
        <v>0</v>
      </c>
      <c r="I39" s="213">
        <f t="shared" ref="I39:I42" si="121">(E39-C39)/C39</f>
        <v>0</v>
      </c>
      <c r="J39" s="200">
        <v>22.436</v>
      </c>
      <c r="K39" s="199">
        <f>J39/$B$38</f>
        <v>1.8490619529707295E-2</v>
      </c>
      <c r="L39" s="200">
        <f t="shared" si="5"/>
        <v>0</v>
      </c>
      <c r="M39" s="201">
        <f t="shared" si="6"/>
        <v>0</v>
      </c>
      <c r="N39" s="202">
        <f t="shared" si="7"/>
        <v>0</v>
      </c>
      <c r="O39" s="246">
        <v>22.189</v>
      </c>
      <c r="P39" s="247">
        <f>O39/$B$38</f>
        <v>1.8287054588370259E-2</v>
      </c>
      <c r="Q39" s="248">
        <f t="shared" si="9"/>
        <v>-0.24699999999999989</v>
      </c>
      <c r="R39" s="249">
        <f t="shared" si="10"/>
        <v>-0.02</v>
      </c>
      <c r="S39" s="247">
        <f t="shared" si="11"/>
        <v>-1.1009092529862716E-2</v>
      </c>
      <c r="T39" s="256">
        <v>20.591999999999999</v>
      </c>
      <c r="U39" s="257">
        <f>T39/$B$38</f>
        <v>1.6970887740940122E-2</v>
      </c>
      <c r="V39" s="258">
        <f t="shared" si="13"/>
        <v>-1.8440000000000012</v>
      </c>
      <c r="W39" s="259">
        <f t="shared" si="14"/>
        <v>-0.15</v>
      </c>
      <c r="X39" s="257">
        <f t="shared" si="15"/>
        <v>-8.2189338563023767E-2</v>
      </c>
      <c r="Y39" s="274">
        <v>17.468</v>
      </c>
      <c r="Z39" s="265">
        <f>Y39/$B$38</f>
        <v>1.4396244515284677E-2</v>
      </c>
      <c r="AA39" s="264">
        <f t="shared" si="17"/>
        <v>-4.968</v>
      </c>
      <c r="AB39" s="266">
        <f t="shared" si="18"/>
        <v>-0.41</v>
      </c>
      <c r="AC39" s="280">
        <f t="shared" si="19"/>
        <v>-0.22142984489213763</v>
      </c>
      <c r="AD39" s="352">
        <v>16.710999999999999</v>
      </c>
      <c r="AE39" s="353">
        <f>AD39/$B$38</f>
        <v>1.3772363298312469E-2</v>
      </c>
      <c r="AF39" s="354">
        <f t="shared" si="21"/>
        <v>-5.7250000000000014</v>
      </c>
      <c r="AG39" s="359">
        <f t="shared" si="22"/>
        <v>-0.47</v>
      </c>
      <c r="AH39" s="370">
        <f t="shared" si="23"/>
        <v>-0.255170262078802</v>
      </c>
      <c r="AI39" s="342">
        <v>10.454000000000001</v>
      </c>
      <c r="AJ39" s="343">
        <f>AI39/$B$38</f>
        <v>8.615659500960958E-3</v>
      </c>
      <c r="AK39" s="344">
        <f t="shared" si="25"/>
        <v>-11.981999999999999</v>
      </c>
      <c r="AL39" s="349">
        <f t="shared" si="26"/>
        <v>-0.99</v>
      </c>
      <c r="AM39" s="364">
        <f t="shared" si="27"/>
        <v>-0.53405241576038509</v>
      </c>
      <c r="AN39" s="332">
        <v>12.682</v>
      </c>
      <c r="AO39" s="333">
        <f>AN39/$B$38</f>
        <v>1.0451864720794611E-2</v>
      </c>
      <c r="AP39" s="334">
        <f t="shared" si="29"/>
        <v>-9.7539999999999996</v>
      </c>
      <c r="AQ39" s="339">
        <f t="shared" si="30"/>
        <v>-0.8</v>
      </c>
      <c r="AR39" s="379">
        <f t="shared" si="31"/>
        <v>-0.43474772686753432</v>
      </c>
      <c r="AS39" s="174">
        <v>11.311999999999999</v>
      </c>
      <c r="AT39" s="173">
        <f>AS39/$B$38</f>
        <v>9.322779823500129E-3</v>
      </c>
      <c r="AU39" s="174">
        <f t="shared" si="33"/>
        <v>-11.124000000000001</v>
      </c>
      <c r="AV39" s="179">
        <f t="shared" si="34"/>
        <v>-0.92</v>
      </c>
      <c r="AW39" s="183">
        <f t="shared" si="35"/>
        <v>-0.49581030486717775</v>
      </c>
      <c r="AX39" s="393">
        <v>21.643999999999998</v>
      </c>
      <c r="AY39" s="394">
        <f>AX39/$B$38</f>
        <v>1.7837893078132671E-2</v>
      </c>
      <c r="AZ39" s="395">
        <f t="shared" si="37"/>
        <v>-0.79200000000000159</v>
      </c>
      <c r="BA39" s="396">
        <f t="shared" si="38"/>
        <v>-7.0000000000000007E-2</v>
      </c>
      <c r="BB39" s="394">
        <f t="shared" si="39"/>
        <v>-3.5300410055268391E-2</v>
      </c>
      <c r="BC39" s="383">
        <v>13.802</v>
      </c>
      <c r="BD39" s="384">
        <f>BC39/$B$38</f>
        <v>1.1374912228071852E-2</v>
      </c>
      <c r="BE39" s="385">
        <f t="shared" si="41"/>
        <v>-8.6340000000000003</v>
      </c>
      <c r="BF39" s="386">
        <f t="shared" si="42"/>
        <v>-0.71</v>
      </c>
      <c r="BG39" s="384">
        <f t="shared" si="43"/>
        <v>-0.38482795507220541</v>
      </c>
      <c r="BH39" s="587">
        <v>8.7330000000000005</v>
      </c>
      <c r="BI39" s="573">
        <f>BH39/$B$38</f>
        <v>7.1972981080822701E-3</v>
      </c>
      <c r="BJ39" s="576">
        <f t="shared" si="45"/>
        <v>-13.702999999999999</v>
      </c>
      <c r="BK39" s="588">
        <f t="shared" si="46"/>
        <v>-1.1299999999999999</v>
      </c>
      <c r="BL39" s="573">
        <f t="shared" si="47"/>
        <v>-0.610759493670886</v>
      </c>
      <c r="BM39" s="448">
        <v>8.34</v>
      </c>
      <c r="BN39" s="449">
        <f>BM39/$B$38</f>
        <v>6.8734073309751663E-3</v>
      </c>
      <c r="BO39" s="450">
        <f t="shared" si="49"/>
        <v>-14.096</v>
      </c>
      <c r="BP39" s="451">
        <f t="shared" si="50"/>
        <v>-1.1599999999999999</v>
      </c>
      <c r="BQ39" s="449">
        <f t="shared" si="51"/>
        <v>-0.62827598502406845</v>
      </c>
      <c r="BR39" s="525">
        <v>4.3810000000000002</v>
      </c>
      <c r="BS39" s="526">
        <f>BR39/$B$38</f>
        <v>3.6105992226621348E-3</v>
      </c>
      <c r="BT39" s="527">
        <f t="shared" si="53"/>
        <v>-18.055</v>
      </c>
      <c r="BU39" s="528">
        <f t="shared" si="54"/>
        <v>-1.49</v>
      </c>
      <c r="BV39" s="529">
        <f t="shared" si="55"/>
        <v>-0.80473346407559276</v>
      </c>
    </row>
    <row r="40" spans="1:74" ht="14.45" customHeight="1" x14ac:dyDescent="0.2">
      <c r="A40" s="7" t="s">
        <v>62</v>
      </c>
      <c r="B40" s="57"/>
      <c r="C40" s="138">
        <v>111.742</v>
      </c>
      <c r="D40" s="61">
        <v>9.2092120141226266E-2</v>
      </c>
      <c r="E40" s="188">
        <v>111.742</v>
      </c>
      <c r="F40" s="189">
        <f t="shared" ref="F40:F42" si="122">E40/$B$38</f>
        <v>9.2092120141226266E-2</v>
      </c>
      <c r="G40" s="190">
        <f t="shared" si="1"/>
        <v>0</v>
      </c>
      <c r="H40" s="191">
        <f t="shared" si="120"/>
        <v>0</v>
      </c>
      <c r="I40" s="213">
        <f t="shared" si="121"/>
        <v>0</v>
      </c>
      <c r="J40" s="200">
        <v>111.742</v>
      </c>
      <c r="K40" s="199">
        <f t="shared" ref="K40:K42" si="123">J40/$B$38</f>
        <v>9.2092120141226266E-2</v>
      </c>
      <c r="L40" s="200">
        <f t="shared" si="5"/>
        <v>0</v>
      </c>
      <c r="M40" s="201">
        <f t="shared" si="6"/>
        <v>0</v>
      </c>
      <c r="N40" s="202">
        <f t="shared" si="7"/>
        <v>0</v>
      </c>
      <c r="O40" s="246">
        <v>109.733</v>
      </c>
      <c r="P40" s="247">
        <f t="shared" ref="P40:P42" si="124">O40/$B$38</f>
        <v>9.0436403675047711E-2</v>
      </c>
      <c r="Q40" s="248">
        <f t="shared" si="9"/>
        <v>-2.0090000000000003</v>
      </c>
      <c r="R40" s="249">
        <f t="shared" si="10"/>
        <v>-0.17</v>
      </c>
      <c r="S40" s="247">
        <f t="shared" si="11"/>
        <v>-1.7978915716561367E-2</v>
      </c>
      <c r="T40" s="256">
        <v>106.565</v>
      </c>
      <c r="U40" s="257">
        <f t="shared" ref="U40:U42" si="125">T40/$B$38</f>
        <v>8.7825497868749228E-2</v>
      </c>
      <c r="V40" s="258">
        <f t="shared" si="13"/>
        <v>-5.1770000000000067</v>
      </c>
      <c r="W40" s="259">
        <f t="shared" si="14"/>
        <v>-0.43</v>
      </c>
      <c r="X40" s="257">
        <f t="shared" si="15"/>
        <v>-4.6329938608580541E-2</v>
      </c>
      <c r="Y40" s="274">
        <v>98.736999999999995</v>
      </c>
      <c r="Z40" s="265">
        <f t="shared" ref="Z40:Z42" si="126">Y40/$B$38</f>
        <v>8.1374055112529375E-2</v>
      </c>
      <c r="AA40" s="264">
        <f t="shared" si="17"/>
        <v>-13.00500000000001</v>
      </c>
      <c r="AB40" s="266">
        <f t="shared" si="18"/>
        <v>-1.07</v>
      </c>
      <c r="AC40" s="280">
        <f t="shared" si="19"/>
        <v>-0.11638417067888537</v>
      </c>
      <c r="AD40" s="352">
        <v>102.33499999999999</v>
      </c>
      <c r="AE40" s="353">
        <f t="shared" ref="AE40:AE42" si="127">AD40/$B$38</f>
        <v>8.4339345229657511E-2</v>
      </c>
      <c r="AF40" s="354">
        <f t="shared" si="21"/>
        <v>-9.4070000000000107</v>
      </c>
      <c r="AG40" s="359">
        <f t="shared" si="22"/>
        <v>-0.78</v>
      </c>
      <c r="AH40" s="370">
        <f t="shared" si="23"/>
        <v>-8.4184997583719737E-2</v>
      </c>
      <c r="AI40" s="342">
        <v>85.494</v>
      </c>
      <c r="AJ40" s="343">
        <f t="shared" ref="AJ40:AJ42" si="128">AI40/$B$38</f>
        <v>7.0459842488536081E-2</v>
      </c>
      <c r="AK40" s="344">
        <f t="shared" si="25"/>
        <v>-26.248000000000005</v>
      </c>
      <c r="AL40" s="349">
        <f t="shared" si="26"/>
        <v>-2.16</v>
      </c>
      <c r="AM40" s="364">
        <f t="shared" si="27"/>
        <v>-0.23489824774927962</v>
      </c>
      <c r="AN40" s="332">
        <v>92.572999999999993</v>
      </c>
      <c r="AO40" s="333">
        <f t="shared" ref="AO40:AO42" si="129">AN40/$B$38</f>
        <v>7.6293997224264276E-2</v>
      </c>
      <c r="AP40" s="334">
        <f t="shared" si="29"/>
        <v>-19.169000000000011</v>
      </c>
      <c r="AQ40" s="339">
        <f t="shared" si="30"/>
        <v>-1.58</v>
      </c>
      <c r="AR40" s="379">
        <f t="shared" si="31"/>
        <v>-0.17154695638166501</v>
      </c>
      <c r="AS40" s="174">
        <v>86.816000000000003</v>
      </c>
      <c r="AT40" s="173">
        <f t="shared" ref="AT40:AT42" si="130">AS40/$B$38</f>
        <v>7.1549368206947253E-2</v>
      </c>
      <c r="AU40" s="174">
        <f t="shared" si="33"/>
        <v>-24.926000000000002</v>
      </c>
      <c r="AV40" s="179">
        <f t="shared" si="34"/>
        <v>-2.0499999999999998</v>
      </c>
      <c r="AW40" s="183">
        <f t="shared" si="35"/>
        <v>-0.22306742317123374</v>
      </c>
      <c r="AX40" s="393">
        <v>107.89700000000001</v>
      </c>
      <c r="AY40" s="394">
        <f t="shared" ref="AY40:AY42" si="131">AX40/$B$38</f>
        <v>8.8923265082761105E-2</v>
      </c>
      <c r="AZ40" s="395">
        <f t="shared" si="37"/>
        <v>-3.8449999999999989</v>
      </c>
      <c r="BA40" s="396">
        <f t="shared" si="38"/>
        <v>-0.32</v>
      </c>
      <c r="BB40" s="394">
        <f t="shared" si="39"/>
        <v>-3.4409622165345162E-2</v>
      </c>
      <c r="BC40" s="383">
        <v>91.941000000000003</v>
      </c>
      <c r="BD40" s="384">
        <f t="shared" ref="BD40:BD42" si="132">BC40/$B$38</f>
        <v>7.5773134702300696E-2</v>
      </c>
      <c r="BE40" s="385">
        <f t="shared" si="41"/>
        <v>-19.801000000000002</v>
      </c>
      <c r="BF40" s="386">
        <f t="shared" si="42"/>
        <v>-1.63</v>
      </c>
      <c r="BG40" s="384">
        <f t="shared" si="43"/>
        <v>-0.17720284226163843</v>
      </c>
      <c r="BH40" s="587">
        <v>72.625</v>
      </c>
      <c r="BI40" s="573">
        <f t="shared" ref="BI40:BI42" si="133">BH40/$B$38</f>
        <v>5.9853861800008568E-2</v>
      </c>
      <c r="BJ40" s="576">
        <f t="shared" si="45"/>
        <v>-39.117000000000004</v>
      </c>
      <c r="BK40" s="588">
        <f t="shared" si="46"/>
        <v>-3.22</v>
      </c>
      <c r="BL40" s="573">
        <f t="shared" si="47"/>
        <v>-0.35006532906158833</v>
      </c>
      <c r="BM40" s="448">
        <v>68.260999999999996</v>
      </c>
      <c r="BN40" s="449">
        <f t="shared" ref="BN40:BN42" si="134">BM40/$B$38</f>
        <v>5.6257273119867598E-2</v>
      </c>
      <c r="BO40" s="450">
        <f t="shared" si="49"/>
        <v>-43.481000000000009</v>
      </c>
      <c r="BP40" s="451">
        <f t="shared" si="50"/>
        <v>-3.58</v>
      </c>
      <c r="BQ40" s="449">
        <f t="shared" si="51"/>
        <v>-0.38911957903026623</v>
      </c>
      <c r="BR40" s="525">
        <v>44.69</v>
      </c>
      <c r="BS40" s="526">
        <f t="shared" ref="BS40:BS42" si="135">BR40/$B$38</f>
        <v>3.6831243839482032E-2</v>
      </c>
      <c r="BT40" s="527">
        <f t="shared" si="53"/>
        <v>-67.052000000000007</v>
      </c>
      <c r="BU40" s="528">
        <f t="shared" si="54"/>
        <v>-5.53</v>
      </c>
      <c r="BV40" s="529">
        <f t="shared" si="55"/>
        <v>-0.60006085446832891</v>
      </c>
    </row>
    <row r="41" spans="1:74" ht="14.45" customHeight="1" x14ac:dyDescent="0.2">
      <c r="A41" s="7" t="s">
        <v>63</v>
      </c>
      <c r="B41" s="57"/>
      <c r="C41" s="138">
        <v>302.52800000000002</v>
      </c>
      <c r="D41" s="61">
        <v>0.24932831810854381</v>
      </c>
      <c r="E41" s="188">
        <v>302.52800000000002</v>
      </c>
      <c r="F41" s="189">
        <f t="shared" si="122"/>
        <v>0.24932831810854381</v>
      </c>
      <c r="G41" s="190">
        <f t="shared" si="1"/>
        <v>0</v>
      </c>
      <c r="H41" s="191">
        <f t="shared" si="120"/>
        <v>0</v>
      </c>
      <c r="I41" s="213">
        <f t="shared" si="121"/>
        <v>0</v>
      </c>
      <c r="J41" s="200">
        <v>302.52800000000002</v>
      </c>
      <c r="K41" s="199">
        <f t="shared" si="123"/>
        <v>0.24932831810854381</v>
      </c>
      <c r="L41" s="200">
        <f t="shared" si="5"/>
        <v>0</v>
      </c>
      <c r="M41" s="201">
        <f t="shared" si="6"/>
        <v>0</v>
      </c>
      <c r="N41" s="202">
        <f t="shared" si="7"/>
        <v>0</v>
      </c>
      <c r="O41" s="246">
        <v>301.76400000000001</v>
      </c>
      <c r="P41" s="247">
        <f t="shared" si="124"/>
        <v>0.24869866784465111</v>
      </c>
      <c r="Q41" s="248">
        <f t="shared" si="9"/>
        <v>-0.76400000000001</v>
      </c>
      <c r="R41" s="249">
        <f t="shared" si="10"/>
        <v>-0.06</v>
      </c>
      <c r="S41" s="247">
        <f t="shared" si="11"/>
        <v>-2.5253860799661848E-3</v>
      </c>
      <c r="T41" s="256">
        <v>300.53300000000002</v>
      </c>
      <c r="U41" s="257">
        <f t="shared" si="125"/>
        <v>0.2476841397362062</v>
      </c>
      <c r="V41" s="258">
        <f t="shared" si="13"/>
        <v>-1.9950000000000045</v>
      </c>
      <c r="W41" s="259">
        <f t="shared" si="14"/>
        <v>-0.16</v>
      </c>
      <c r="X41" s="257">
        <f t="shared" si="15"/>
        <v>-6.59443092870744E-3</v>
      </c>
      <c r="Y41" s="274">
        <v>295.20800000000003</v>
      </c>
      <c r="Z41" s="265">
        <f t="shared" si="126"/>
        <v>0.24329554332883899</v>
      </c>
      <c r="AA41" s="264">
        <f t="shared" si="17"/>
        <v>-7.3199999999999932</v>
      </c>
      <c r="AB41" s="266">
        <f t="shared" si="18"/>
        <v>-0.6</v>
      </c>
      <c r="AC41" s="280">
        <f t="shared" si="19"/>
        <v>-2.4196107467738499E-2</v>
      </c>
      <c r="AD41" s="352">
        <v>295.55700000000002</v>
      </c>
      <c r="AE41" s="353">
        <f t="shared" si="127"/>
        <v>0.24358317152530304</v>
      </c>
      <c r="AF41" s="354">
        <f t="shared" si="21"/>
        <v>-6.9710000000000036</v>
      </c>
      <c r="AG41" s="359">
        <f t="shared" si="22"/>
        <v>-0.56999999999999995</v>
      </c>
      <c r="AH41" s="370">
        <f t="shared" si="23"/>
        <v>-2.3042495240110018E-2</v>
      </c>
      <c r="AI41" s="342">
        <v>283.50799999999998</v>
      </c>
      <c r="AJ41" s="343">
        <f t="shared" si="128"/>
        <v>0.23365299347603205</v>
      </c>
      <c r="AK41" s="344">
        <f t="shared" si="25"/>
        <v>-19.020000000000039</v>
      </c>
      <c r="AL41" s="349">
        <f t="shared" si="26"/>
        <v>-1.57</v>
      </c>
      <c r="AM41" s="364">
        <f t="shared" si="27"/>
        <v>-6.2870213666173166E-2</v>
      </c>
      <c r="AN41" s="332">
        <v>291.81400000000002</v>
      </c>
      <c r="AO41" s="333">
        <f t="shared" si="129"/>
        <v>0.24049837972196492</v>
      </c>
      <c r="AP41" s="334">
        <f t="shared" si="29"/>
        <v>-10.713999999999999</v>
      </c>
      <c r="AQ41" s="339">
        <f t="shared" si="30"/>
        <v>-0.88</v>
      </c>
      <c r="AR41" s="379">
        <f t="shared" si="31"/>
        <v>-3.5414903744446787E-2</v>
      </c>
      <c r="AS41" s="174">
        <v>286.178</v>
      </c>
      <c r="AT41" s="173">
        <f t="shared" si="130"/>
        <v>0.23585347280141619</v>
      </c>
      <c r="AU41" s="174">
        <f t="shared" si="33"/>
        <v>-16.350000000000023</v>
      </c>
      <c r="AV41" s="179">
        <f t="shared" si="34"/>
        <v>-1.35</v>
      </c>
      <c r="AW41" s="183">
        <f t="shared" si="35"/>
        <v>-5.4044584302940624E-2</v>
      </c>
      <c r="AX41" s="393">
        <v>301.59800000000001</v>
      </c>
      <c r="AY41" s="394">
        <f t="shared" si="131"/>
        <v>0.24856185901767966</v>
      </c>
      <c r="AZ41" s="395">
        <f t="shared" si="37"/>
        <v>-0.93000000000000682</v>
      </c>
      <c r="BA41" s="396">
        <f t="shared" si="38"/>
        <v>-0.08</v>
      </c>
      <c r="BB41" s="394">
        <f t="shared" si="39"/>
        <v>-3.0740956209012282E-3</v>
      </c>
      <c r="BC41" s="383">
        <v>293.45600000000002</v>
      </c>
      <c r="BD41" s="384">
        <f t="shared" si="132"/>
        <v>0.24185163329959813</v>
      </c>
      <c r="BE41" s="385">
        <f t="shared" si="41"/>
        <v>-9.0720000000000027</v>
      </c>
      <c r="BF41" s="386">
        <f t="shared" si="42"/>
        <v>-0.75</v>
      </c>
      <c r="BG41" s="384">
        <f t="shared" si="43"/>
        <v>-2.9987306960016932E-2</v>
      </c>
      <c r="BH41" s="587">
        <v>279.52199999999999</v>
      </c>
      <c r="BI41" s="573">
        <f t="shared" si="133"/>
        <v>0.23036793332959718</v>
      </c>
      <c r="BJ41" s="576">
        <f t="shared" si="45"/>
        <v>-23.006000000000029</v>
      </c>
      <c r="BK41" s="588">
        <f t="shared" si="46"/>
        <v>-1.9</v>
      </c>
      <c r="BL41" s="573">
        <f t="shared" si="47"/>
        <v>-7.6045853606938954E-2</v>
      </c>
      <c r="BM41" s="448">
        <v>271.13299999999998</v>
      </c>
      <c r="BN41" s="449">
        <f t="shared" si="134"/>
        <v>0.2234541426701786</v>
      </c>
      <c r="BO41" s="450">
        <f t="shared" si="49"/>
        <v>-31.395000000000039</v>
      </c>
      <c r="BP41" s="451">
        <f t="shared" si="50"/>
        <v>-2.59</v>
      </c>
      <c r="BQ41" s="449">
        <f t="shared" si="51"/>
        <v>-0.10377551829913276</v>
      </c>
      <c r="BR41" s="525">
        <v>228.15199999999999</v>
      </c>
      <c r="BS41" s="526">
        <f t="shared" si="135"/>
        <v>0.18803137042885446</v>
      </c>
      <c r="BT41" s="527">
        <f t="shared" si="53"/>
        <v>-74.376000000000033</v>
      </c>
      <c r="BU41" s="528">
        <f t="shared" si="54"/>
        <v>-6.13</v>
      </c>
      <c r="BV41" s="529">
        <f t="shared" si="55"/>
        <v>-0.24584831817220235</v>
      </c>
    </row>
    <row r="42" spans="1:74" ht="14.45" customHeight="1" x14ac:dyDescent="0.2">
      <c r="A42" s="7" t="s">
        <v>64</v>
      </c>
      <c r="B42" s="57"/>
      <c r="C42" s="138">
        <v>483.923</v>
      </c>
      <c r="D42" s="61">
        <v>0.39882492755725363</v>
      </c>
      <c r="E42" s="188">
        <v>483.923</v>
      </c>
      <c r="F42" s="189">
        <f t="shared" si="122"/>
        <v>0.39882492755725363</v>
      </c>
      <c r="G42" s="190">
        <f t="shared" si="1"/>
        <v>0</v>
      </c>
      <c r="H42" s="191">
        <f t="shared" si="120"/>
        <v>0</v>
      </c>
      <c r="I42" s="213">
        <f t="shared" si="121"/>
        <v>0</v>
      </c>
      <c r="J42" s="200">
        <v>483.923</v>
      </c>
      <c r="K42" s="199">
        <f t="shared" si="123"/>
        <v>0.39882492755725363</v>
      </c>
      <c r="L42" s="200">
        <f t="shared" si="5"/>
        <v>0</v>
      </c>
      <c r="M42" s="201">
        <f t="shared" si="6"/>
        <v>0</v>
      </c>
      <c r="N42" s="202">
        <f>(J42-C42)/C42</f>
        <v>0</v>
      </c>
      <c r="O42" s="246">
        <v>483.74299999999999</v>
      </c>
      <c r="P42" s="247">
        <f t="shared" si="124"/>
        <v>0.39867658063644124</v>
      </c>
      <c r="Q42" s="248">
        <f t="shared" si="9"/>
        <v>-0.18000000000000682</v>
      </c>
      <c r="R42" s="249">
        <f t="shared" si="10"/>
        <v>-0.01</v>
      </c>
      <c r="S42" s="247">
        <f t="shared" si="11"/>
        <v>-3.7196000190114299E-4</v>
      </c>
      <c r="T42" s="256">
        <v>482.96300000000002</v>
      </c>
      <c r="U42" s="257">
        <f t="shared" si="125"/>
        <v>0.39803374397958746</v>
      </c>
      <c r="V42" s="258">
        <f t="shared" si="13"/>
        <v>-0.95999999999997954</v>
      </c>
      <c r="W42" s="259">
        <f t="shared" si="14"/>
        <v>-0.08</v>
      </c>
      <c r="X42" s="257">
        <f t="shared" si="15"/>
        <v>-1.9837866768059784E-3</v>
      </c>
      <c r="Y42" s="274">
        <v>481.46800000000002</v>
      </c>
      <c r="Z42" s="265">
        <f t="shared" si="126"/>
        <v>0.39680164038728433</v>
      </c>
      <c r="AA42" s="264">
        <f t="shared" si="17"/>
        <v>-2.4549999999999841</v>
      </c>
      <c r="AB42" s="266">
        <f t="shared" si="18"/>
        <v>-0.2</v>
      </c>
      <c r="AC42" s="280">
        <f t="shared" si="19"/>
        <v>-5.0731211370403642E-3</v>
      </c>
      <c r="AD42" s="352">
        <v>479.625</v>
      </c>
      <c r="AE42" s="353">
        <f t="shared" si="127"/>
        <v>0.39528273274807724</v>
      </c>
      <c r="AF42" s="354">
        <f t="shared" si="21"/>
        <v>-4.2980000000000018</v>
      </c>
      <c r="AG42" s="359">
        <f t="shared" si="22"/>
        <v>-0.35</v>
      </c>
      <c r="AH42" s="370">
        <f t="shared" si="23"/>
        <v>-8.8815782676169592E-3</v>
      </c>
      <c r="AI42" s="342">
        <v>476.024</v>
      </c>
      <c r="AJ42" s="343">
        <f t="shared" si="128"/>
        <v>0.39231497018226891</v>
      </c>
      <c r="AK42" s="344">
        <f t="shared" si="25"/>
        <v>-7.8990000000000009</v>
      </c>
      <c r="AL42" s="349">
        <f t="shared" si="26"/>
        <v>-0.65</v>
      </c>
      <c r="AM42" s="364">
        <f t="shared" si="27"/>
        <v>-1.6322844750094542E-2</v>
      </c>
      <c r="AN42" s="332">
        <v>478.12900000000002</v>
      </c>
      <c r="AO42" s="333">
        <f t="shared" si="129"/>
        <v>0.39404980500621406</v>
      </c>
      <c r="AP42" s="334">
        <f t="shared" si="29"/>
        <v>-5.7939999999999827</v>
      </c>
      <c r="AQ42" s="339">
        <f t="shared" si="30"/>
        <v>-0.48</v>
      </c>
      <c r="AR42" s="379">
        <f t="shared" si="31"/>
        <v>-1.1972979172306303E-2</v>
      </c>
      <c r="AS42" s="174">
        <v>473.75799999999998</v>
      </c>
      <c r="AT42" s="173">
        <f t="shared" si="130"/>
        <v>0.39044744727915259</v>
      </c>
      <c r="AU42" s="174">
        <f t="shared" si="33"/>
        <v>-10.16500000000002</v>
      </c>
      <c r="AV42" s="179">
        <f t="shared" si="34"/>
        <v>-0.84</v>
      </c>
      <c r="AW42" s="183">
        <f t="shared" si="35"/>
        <v>-2.1005407885138792E-2</v>
      </c>
      <c r="AX42" s="393">
        <v>482.923</v>
      </c>
      <c r="AY42" s="394">
        <f t="shared" si="131"/>
        <v>0.3980007779971847</v>
      </c>
      <c r="AZ42" s="395">
        <f t="shared" si="37"/>
        <v>-1</v>
      </c>
      <c r="BA42" s="396">
        <f t="shared" si="38"/>
        <v>-0.08</v>
      </c>
      <c r="BB42" s="394">
        <f t="shared" si="39"/>
        <v>-2.0664444550062716E-3</v>
      </c>
      <c r="BC42" s="383">
        <v>478.93099999999998</v>
      </c>
      <c r="BD42" s="384">
        <f t="shared" si="132"/>
        <v>0.39471077295338935</v>
      </c>
      <c r="BE42" s="385">
        <f t="shared" si="41"/>
        <v>-4.9920000000000186</v>
      </c>
      <c r="BF42" s="386">
        <f t="shared" si="42"/>
        <v>-0.41</v>
      </c>
      <c r="BG42" s="384">
        <f t="shared" si="43"/>
        <v>-1.0315690719391347E-2</v>
      </c>
      <c r="BH42" s="587">
        <v>474.54700000000003</v>
      </c>
      <c r="BI42" s="573">
        <f t="shared" si="133"/>
        <v>0.39109770128204707</v>
      </c>
      <c r="BJ42" s="576">
        <f t="shared" si="45"/>
        <v>-9.3759999999999764</v>
      </c>
      <c r="BK42" s="588">
        <f t="shared" si="46"/>
        <v>-0.77</v>
      </c>
      <c r="BL42" s="573">
        <f t="shared" si="47"/>
        <v>-1.9374983210138755E-2</v>
      </c>
      <c r="BM42" s="448">
        <v>473.33499999999998</v>
      </c>
      <c r="BN42" s="449">
        <f t="shared" si="134"/>
        <v>0.39009883201524342</v>
      </c>
      <c r="BO42" s="450">
        <f t="shared" si="49"/>
        <v>-10.588000000000022</v>
      </c>
      <c r="BP42" s="451">
        <f t="shared" si="50"/>
        <v>-0.87</v>
      </c>
      <c r="BQ42" s="449">
        <f t="shared" si="51"/>
        <v>-2.1879513889606451E-2</v>
      </c>
      <c r="BR42" s="525">
        <v>459.00099999999998</v>
      </c>
      <c r="BS42" s="526">
        <f t="shared" si="135"/>
        <v>0.37828547222121489</v>
      </c>
      <c r="BT42" s="527">
        <f t="shared" si="53"/>
        <v>-24.922000000000025</v>
      </c>
      <c r="BU42" s="528">
        <f t="shared" si="54"/>
        <v>-2.0499999999999998</v>
      </c>
      <c r="BV42" s="529">
        <f t="shared" si="55"/>
        <v>-5.1499928707666356E-2</v>
      </c>
    </row>
    <row r="43" spans="1:74" ht="14.45" customHeight="1" x14ac:dyDescent="0.2">
      <c r="A43" s="4" t="s">
        <v>50</v>
      </c>
      <c r="B43" s="57">
        <v>874.05799999999999</v>
      </c>
      <c r="C43" s="138"/>
      <c r="D43" s="61"/>
      <c r="E43" s="188"/>
      <c r="F43" s="189"/>
      <c r="G43" s="190"/>
      <c r="H43" s="208"/>
      <c r="I43" s="213"/>
      <c r="J43" s="200"/>
      <c r="K43" s="199"/>
      <c r="L43" s="200"/>
      <c r="M43" s="201"/>
      <c r="N43" s="202"/>
      <c r="O43" s="246"/>
      <c r="P43" s="247"/>
      <c r="Q43" s="248"/>
      <c r="R43" s="249"/>
      <c r="S43" s="247"/>
      <c r="T43" s="256"/>
      <c r="U43" s="257"/>
      <c r="V43" s="258"/>
      <c r="W43" s="259"/>
      <c r="X43" s="257"/>
      <c r="Y43" s="274"/>
      <c r="Z43" s="265"/>
      <c r="AA43" s="264"/>
      <c r="AB43" s="266"/>
      <c r="AC43" s="280"/>
      <c r="AD43" s="352"/>
      <c r="AE43" s="353"/>
      <c r="AF43" s="354"/>
      <c r="AG43" s="359"/>
      <c r="AH43" s="370"/>
      <c r="AI43" s="342"/>
      <c r="AJ43" s="343"/>
      <c r="AK43" s="344"/>
      <c r="AL43" s="349"/>
      <c r="AM43" s="364"/>
      <c r="AN43" s="332"/>
      <c r="AO43" s="333"/>
      <c r="AP43" s="334"/>
      <c r="AQ43" s="339"/>
      <c r="AR43" s="379"/>
      <c r="AS43" s="174"/>
      <c r="AT43" s="173"/>
      <c r="AU43" s="174"/>
      <c r="AV43" s="179"/>
      <c r="AW43" s="183"/>
      <c r="AX43" s="393"/>
      <c r="AY43" s="394"/>
      <c r="AZ43" s="395"/>
      <c r="BA43" s="396"/>
      <c r="BB43" s="394"/>
      <c r="BC43" s="383"/>
      <c r="BD43" s="384"/>
      <c r="BE43" s="385"/>
      <c r="BF43" s="386"/>
      <c r="BG43" s="384"/>
      <c r="BH43" s="587"/>
      <c r="BI43" s="573"/>
      <c r="BJ43" s="576"/>
      <c r="BK43" s="588"/>
      <c r="BL43" s="573"/>
      <c r="BM43" s="448"/>
      <c r="BN43" s="449"/>
      <c r="BO43" s="450"/>
      <c r="BP43" s="451"/>
      <c r="BQ43" s="449"/>
      <c r="BR43" s="525"/>
      <c r="BS43" s="526"/>
      <c r="BT43" s="527"/>
      <c r="BU43" s="528"/>
      <c r="BV43" s="529"/>
    </row>
    <row r="44" spans="1:74" ht="14.45" customHeight="1" x14ac:dyDescent="0.2">
      <c r="A44" s="7" t="s">
        <v>61</v>
      </c>
      <c r="B44" s="57"/>
      <c r="C44" s="138">
        <v>24.94</v>
      </c>
      <c r="D44" s="61">
        <v>2.8533575575076256E-2</v>
      </c>
      <c r="E44" s="188">
        <v>24.94</v>
      </c>
      <c r="F44" s="189">
        <f>E44/$B$43</f>
        <v>2.8533575575076256E-2</v>
      </c>
      <c r="G44" s="190">
        <f t="shared" si="1"/>
        <v>0</v>
      </c>
      <c r="H44" s="191">
        <f t="shared" ref="H44:H47" si="136">ROUND((F44-D44)*100,2)</f>
        <v>0</v>
      </c>
      <c r="I44" s="213">
        <f t="shared" ref="I44:I47" si="137">(E44-C44)/C44</f>
        <v>0</v>
      </c>
      <c r="J44" s="200">
        <v>24.94</v>
      </c>
      <c r="K44" s="199">
        <f>J44/$B$43</f>
        <v>2.8533575575076256E-2</v>
      </c>
      <c r="L44" s="200">
        <f t="shared" si="5"/>
        <v>0</v>
      </c>
      <c r="M44" s="201">
        <f t="shared" si="6"/>
        <v>0</v>
      </c>
      <c r="N44" s="202">
        <f t="shared" si="7"/>
        <v>0</v>
      </c>
      <c r="O44" s="246">
        <v>24.861000000000001</v>
      </c>
      <c r="P44" s="247">
        <f>O44/$B$43</f>
        <v>2.8443192557015669E-2</v>
      </c>
      <c r="Q44" s="248">
        <f t="shared" si="9"/>
        <v>-7.9000000000000625E-2</v>
      </c>
      <c r="R44" s="249">
        <f t="shared" si="10"/>
        <v>-0.01</v>
      </c>
      <c r="S44" s="247">
        <f t="shared" si="11"/>
        <v>-3.1676022453889585E-3</v>
      </c>
      <c r="T44" s="256">
        <v>20.821999999999999</v>
      </c>
      <c r="U44" s="257">
        <f>T44/$B$43</f>
        <v>2.3822217747563663E-2</v>
      </c>
      <c r="V44" s="258">
        <f t="shared" si="13"/>
        <v>-4.1180000000000021</v>
      </c>
      <c r="W44" s="259">
        <f t="shared" si="14"/>
        <v>-0.47</v>
      </c>
      <c r="X44" s="257">
        <f t="shared" si="15"/>
        <v>-0.16511627906976753</v>
      </c>
      <c r="Y44" s="274">
        <v>17.405999999999999</v>
      </c>
      <c r="Z44" s="265">
        <f>Y44/$B$43</f>
        <v>1.9914010283070459E-2</v>
      </c>
      <c r="AA44" s="264">
        <f t="shared" si="17"/>
        <v>-7.5340000000000025</v>
      </c>
      <c r="AB44" s="266">
        <f t="shared" si="18"/>
        <v>-0.86</v>
      </c>
      <c r="AC44" s="280">
        <f t="shared" si="19"/>
        <v>-0.30208500400962318</v>
      </c>
      <c r="AD44" s="352">
        <v>14.305999999999999</v>
      </c>
      <c r="AE44" s="353">
        <f>AD44/$B$43</f>
        <v>1.6367334890819603E-2</v>
      </c>
      <c r="AF44" s="354">
        <f t="shared" si="21"/>
        <v>-10.634000000000002</v>
      </c>
      <c r="AG44" s="359">
        <f t="shared" si="22"/>
        <v>-1.22</v>
      </c>
      <c r="AH44" s="370">
        <f t="shared" si="23"/>
        <v>-0.42638331996792306</v>
      </c>
      <c r="AI44" s="342">
        <v>10.593999999999999</v>
      </c>
      <c r="AJ44" s="343">
        <f>AI44/$B$43</f>
        <v>1.2120477130808252E-2</v>
      </c>
      <c r="AK44" s="344">
        <f t="shared" si="25"/>
        <v>-14.346000000000002</v>
      </c>
      <c r="AL44" s="349">
        <f t="shared" si="26"/>
        <v>-1.64</v>
      </c>
      <c r="AM44" s="364">
        <f t="shared" si="27"/>
        <v>-0.57522052927024869</v>
      </c>
      <c r="AN44" s="332">
        <v>7.4630000000000001</v>
      </c>
      <c r="AO44" s="333">
        <f>AN44/$B$43</f>
        <v>8.5383349846348874E-3</v>
      </c>
      <c r="AP44" s="334">
        <f t="shared" si="29"/>
        <v>-17.477</v>
      </c>
      <c r="AQ44" s="339">
        <f t="shared" si="30"/>
        <v>-2</v>
      </c>
      <c r="AR44" s="379">
        <f t="shared" si="31"/>
        <v>-0.7007618283881315</v>
      </c>
      <c r="AS44" s="174">
        <v>5.8470000000000004</v>
      </c>
      <c r="AT44" s="173">
        <f>AS44/$B$43</f>
        <v>6.6894874253196016E-3</v>
      </c>
      <c r="AU44" s="174">
        <f t="shared" si="33"/>
        <v>-19.093</v>
      </c>
      <c r="AV44" s="179">
        <f t="shared" si="34"/>
        <v>-2.1800000000000002</v>
      </c>
      <c r="AW44" s="183">
        <f t="shared" si="35"/>
        <v>-0.76555733761026457</v>
      </c>
      <c r="AX44" s="393">
        <v>21.72</v>
      </c>
      <c r="AY44" s="394">
        <f>AX44/$B$43</f>
        <v>2.48496095224802E-2</v>
      </c>
      <c r="AZ44" s="395">
        <f t="shared" si="37"/>
        <v>-3.2200000000000024</v>
      </c>
      <c r="BA44" s="396">
        <f t="shared" si="38"/>
        <v>-0.37</v>
      </c>
      <c r="BB44" s="394">
        <f t="shared" si="39"/>
        <v>-0.12910986367281485</v>
      </c>
      <c r="BC44" s="383">
        <v>12.94</v>
      </c>
      <c r="BD44" s="384">
        <f>BC44/$B$43</f>
        <v>1.4804509540556805E-2</v>
      </c>
      <c r="BE44" s="385">
        <f t="shared" si="41"/>
        <v>-12.000000000000002</v>
      </c>
      <c r="BF44" s="386">
        <f t="shared" si="42"/>
        <v>-1.37</v>
      </c>
      <c r="BG44" s="384">
        <f t="shared" si="43"/>
        <v>-0.48115477145148361</v>
      </c>
      <c r="BH44" s="587">
        <v>9.0399999999999991</v>
      </c>
      <c r="BI44" s="573">
        <f>BH44/$B$43</f>
        <v>1.0342563079337983E-2</v>
      </c>
      <c r="BJ44" s="576">
        <f t="shared" si="45"/>
        <v>-15.900000000000002</v>
      </c>
      <c r="BK44" s="588">
        <f t="shared" si="46"/>
        <v>-1.82</v>
      </c>
      <c r="BL44" s="573">
        <f t="shared" si="47"/>
        <v>-0.63753007217321578</v>
      </c>
      <c r="BM44" s="448">
        <v>8.5690000000000008</v>
      </c>
      <c r="BN44" s="449">
        <f>BM44/$B$43</f>
        <v>9.8036972374830975E-3</v>
      </c>
      <c r="BO44" s="450">
        <f t="shared" si="49"/>
        <v>-16.371000000000002</v>
      </c>
      <c r="BP44" s="451">
        <f t="shared" si="50"/>
        <v>-1.87</v>
      </c>
      <c r="BQ44" s="449">
        <f t="shared" si="51"/>
        <v>-0.65641539695268647</v>
      </c>
      <c r="BR44" s="525">
        <v>5.4790000000000001</v>
      </c>
      <c r="BS44" s="526">
        <f>BR44/$B$43</f>
        <v>6.2684627335943379E-3</v>
      </c>
      <c r="BT44" s="527">
        <f t="shared" si="53"/>
        <v>-19.461000000000002</v>
      </c>
      <c r="BU44" s="528">
        <f t="shared" si="54"/>
        <v>-2.23</v>
      </c>
      <c r="BV44" s="529">
        <f t="shared" si="55"/>
        <v>-0.78031275060144356</v>
      </c>
    </row>
    <row r="45" spans="1:74" ht="14.45" customHeight="1" x14ac:dyDescent="0.2">
      <c r="A45" s="7" t="s">
        <v>62</v>
      </c>
      <c r="B45" s="57"/>
      <c r="C45" s="138">
        <v>152.709</v>
      </c>
      <c r="D45" s="61">
        <v>0.17471266208878589</v>
      </c>
      <c r="E45" s="188">
        <v>152.709</v>
      </c>
      <c r="F45" s="189">
        <f t="shared" ref="F45:F47" si="138">E45/$B$43</f>
        <v>0.17471266208878589</v>
      </c>
      <c r="G45" s="190">
        <f t="shared" si="1"/>
        <v>0</v>
      </c>
      <c r="H45" s="191">
        <f t="shared" si="136"/>
        <v>0</v>
      </c>
      <c r="I45" s="213">
        <f t="shared" si="137"/>
        <v>0</v>
      </c>
      <c r="J45" s="200">
        <v>152.709</v>
      </c>
      <c r="K45" s="199">
        <f t="shared" ref="K45:K47" si="139">J45/$B$43</f>
        <v>0.17471266208878589</v>
      </c>
      <c r="L45" s="200">
        <f t="shared" si="5"/>
        <v>0</v>
      </c>
      <c r="M45" s="201">
        <f t="shared" si="6"/>
        <v>0</v>
      </c>
      <c r="N45" s="202">
        <f t="shared" si="7"/>
        <v>0</v>
      </c>
      <c r="O45" s="246">
        <v>148.98099999999999</v>
      </c>
      <c r="P45" s="247">
        <f t="shared" ref="P45:P47" si="140">O45/$B$43</f>
        <v>0.17044749890739516</v>
      </c>
      <c r="Q45" s="248">
        <f t="shared" si="9"/>
        <v>-3.7280000000000086</v>
      </c>
      <c r="R45" s="249">
        <f t="shared" si="10"/>
        <v>-0.43</v>
      </c>
      <c r="S45" s="247">
        <f t="shared" si="11"/>
        <v>-2.4412444584143753E-2</v>
      </c>
      <c r="T45" s="256">
        <v>140.785</v>
      </c>
      <c r="U45" s="257">
        <f t="shared" ref="U45:U47" si="141">T45/$B$43</f>
        <v>0.16107054680581837</v>
      </c>
      <c r="V45" s="258">
        <f t="shared" si="13"/>
        <v>-11.924000000000007</v>
      </c>
      <c r="W45" s="259">
        <f t="shared" si="14"/>
        <v>-1.36</v>
      </c>
      <c r="X45" s="257">
        <f t="shared" si="15"/>
        <v>-7.8083151615163521E-2</v>
      </c>
      <c r="Y45" s="274">
        <v>129.44900000000001</v>
      </c>
      <c r="Z45" s="265">
        <f t="shared" ref="Z45:Z47" si="142">Y45/$B$43</f>
        <v>0.14810115575854235</v>
      </c>
      <c r="AA45" s="264">
        <f t="shared" si="17"/>
        <v>-23.259999999999991</v>
      </c>
      <c r="AB45" s="266">
        <f t="shared" si="18"/>
        <v>-2.66</v>
      </c>
      <c r="AC45" s="280">
        <f t="shared" si="19"/>
        <v>-0.1523158425502098</v>
      </c>
      <c r="AD45" s="352">
        <v>137.43899999999999</v>
      </c>
      <c r="AE45" s="353">
        <f t="shared" ref="AE45:AE47" si="143">AD45/$B$43</f>
        <v>0.15724242555985987</v>
      </c>
      <c r="AF45" s="354">
        <f t="shared" si="21"/>
        <v>-15.27000000000001</v>
      </c>
      <c r="AG45" s="359">
        <f t="shared" si="22"/>
        <v>-1.75</v>
      </c>
      <c r="AH45" s="370">
        <f t="shared" si="23"/>
        <v>-9.9994106437734584E-2</v>
      </c>
      <c r="AI45" s="342">
        <v>114.211</v>
      </c>
      <c r="AJ45" s="343">
        <f t="shared" ref="AJ45:AJ47" si="144">AI45/$B$43</f>
        <v>0.13066753007237505</v>
      </c>
      <c r="AK45" s="344">
        <f t="shared" si="25"/>
        <v>-38.498000000000005</v>
      </c>
      <c r="AL45" s="349">
        <f t="shared" si="26"/>
        <v>-4.4000000000000004</v>
      </c>
      <c r="AM45" s="364">
        <f t="shared" si="27"/>
        <v>-0.25210040010739382</v>
      </c>
      <c r="AN45" s="332">
        <v>85.278999999999996</v>
      </c>
      <c r="AO45" s="333">
        <f t="shared" ref="AO45:AO47" si="145">AN45/$B$43</f>
        <v>9.7566751863148671E-2</v>
      </c>
      <c r="AP45" s="334">
        <f t="shared" si="29"/>
        <v>-67.430000000000007</v>
      </c>
      <c r="AQ45" s="339">
        <f t="shared" si="30"/>
        <v>-7.71</v>
      </c>
      <c r="AR45" s="379">
        <f t="shared" si="31"/>
        <v>-0.44155878173519575</v>
      </c>
      <c r="AS45" s="174">
        <v>60.552999999999997</v>
      </c>
      <c r="AT45" s="173">
        <f t="shared" ref="AT45:AT47" si="146">AS45/$B$43</f>
        <v>6.927801129902135E-2</v>
      </c>
      <c r="AU45" s="174">
        <f t="shared" si="33"/>
        <v>-92.156000000000006</v>
      </c>
      <c r="AV45" s="179">
        <f t="shared" si="34"/>
        <v>-10.54</v>
      </c>
      <c r="AW45" s="183">
        <f t="shared" si="35"/>
        <v>-0.60347458237562945</v>
      </c>
      <c r="AX45" s="393">
        <v>146.29499999999999</v>
      </c>
      <c r="AY45" s="394">
        <f t="shared" ref="AY45:AY47" si="147">AX45/$B$43</f>
        <v>0.16737447629333521</v>
      </c>
      <c r="AZ45" s="395">
        <f t="shared" si="37"/>
        <v>-6.4140000000000157</v>
      </c>
      <c r="BA45" s="396">
        <f t="shared" si="38"/>
        <v>-0.73</v>
      </c>
      <c r="BB45" s="394">
        <f t="shared" si="39"/>
        <v>-4.2001453745358922E-2</v>
      </c>
      <c r="BC45" s="383">
        <v>120.217</v>
      </c>
      <c r="BD45" s="384">
        <f t="shared" ref="BD45:BD47" si="148">BC45/$B$43</f>
        <v>0.13753892762265205</v>
      </c>
      <c r="BE45" s="385">
        <f t="shared" si="41"/>
        <v>-32.492000000000004</v>
      </c>
      <c r="BF45" s="386">
        <f t="shared" si="42"/>
        <v>-3.72</v>
      </c>
      <c r="BG45" s="384">
        <f t="shared" si="43"/>
        <v>-0.21277069458905504</v>
      </c>
      <c r="BH45" s="587">
        <v>97.638000000000005</v>
      </c>
      <c r="BI45" s="573">
        <f t="shared" ref="BI45:BI47" si="149">BH45/$B$43</f>
        <v>0.1117065457898675</v>
      </c>
      <c r="BJ45" s="576">
        <f t="shared" si="45"/>
        <v>-55.070999999999998</v>
      </c>
      <c r="BK45" s="588">
        <f t="shared" si="46"/>
        <v>-6.3</v>
      </c>
      <c r="BL45" s="573">
        <f t="shared" si="47"/>
        <v>-0.36062707502504759</v>
      </c>
      <c r="BM45" s="448">
        <v>88.662000000000006</v>
      </c>
      <c r="BN45" s="449">
        <f t="shared" ref="BN45:BN47" si="150">BM45/$B$43</f>
        <v>0.10143720439604695</v>
      </c>
      <c r="BO45" s="450">
        <f t="shared" si="49"/>
        <v>-64.046999999999997</v>
      </c>
      <c r="BP45" s="451">
        <f t="shared" si="50"/>
        <v>-7.33</v>
      </c>
      <c r="BQ45" s="449">
        <f t="shared" si="51"/>
        <v>-0.41940553601948805</v>
      </c>
      <c r="BR45" s="525">
        <v>51.667999999999999</v>
      </c>
      <c r="BS45" s="526">
        <f t="shared" ref="BS45:BS47" si="151">BR45/$B$43</f>
        <v>5.9112781989295905E-2</v>
      </c>
      <c r="BT45" s="527">
        <f t="shared" si="53"/>
        <v>-101.041</v>
      </c>
      <c r="BU45" s="528">
        <f t="shared" si="54"/>
        <v>-11.56</v>
      </c>
      <c r="BV45" s="529">
        <f t="shared" si="55"/>
        <v>-0.66165713874100407</v>
      </c>
    </row>
    <row r="46" spans="1:74" ht="14.45" customHeight="1" x14ac:dyDescent="0.2">
      <c r="A46" s="7" t="s">
        <v>63</v>
      </c>
      <c r="B46" s="57"/>
      <c r="C46" s="138">
        <v>413.91</v>
      </c>
      <c r="D46" s="61">
        <v>0.47354981019566211</v>
      </c>
      <c r="E46" s="188">
        <v>413.91</v>
      </c>
      <c r="F46" s="189">
        <f t="shared" si="138"/>
        <v>0.47354981019566211</v>
      </c>
      <c r="G46" s="190">
        <f t="shared" si="1"/>
        <v>0</v>
      </c>
      <c r="H46" s="191">
        <f t="shared" si="136"/>
        <v>0</v>
      </c>
      <c r="I46" s="213">
        <f t="shared" si="137"/>
        <v>0</v>
      </c>
      <c r="J46" s="200">
        <v>413.91</v>
      </c>
      <c r="K46" s="199">
        <f t="shared" si="139"/>
        <v>0.47354981019566211</v>
      </c>
      <c r="L46" s="200">
        <f t="shared" si="5"/>
        <v>0</v>
      </c>
      <c r="M46" s="201">
        <f t="shared" si="6"/>
        <v>0</v>
      </c>
      <c r="N46" s="202">
        <f t="shared" si="7"/>
        <v>0</v>
      </c>
      <c r="O46" s="246">
        <v>412.77699999999999</v>
      </c>
      <c r="P46" s="247">
        <f t="shared" si="140"/>
        <v>0.4722535575442362</v>
      </c>
      <c r="Q46" s="248">
        <f t="shared" si="9"/>
        <v>-1.1330000000000382</v>
      </c>
      <c r="R46" s="249">
        <f t="shared" si="10"/>
        <v>-0.13</v>
      </c>
      <c r="S46" s="247">
        <f t="shared" si="11"/>
        <v>-2.7373100432462084E-3</v>
      </c>
      <c r="T46" s="256">
        <v>411.35899999999998</v>
      </c>
      <c r="U46" s="257">
        <f t="shared" si="141"/>
        <v>0.47063123957449043</v>
      </c>
      <c r="V46" s="258">
        <f t="shared" si="13"/>
        <v>-2.5510000000000446</v>
      </c>
      <c r="W46" s="259">
        <f t="shared" si="14"/>
        <v>-0.28999999999999998</v>
      </c>
      <c r="X46" s="257">
        <f t="shared" si="15"/>
        <v>-6.1631755695683707E-3</v>
      </c>
      <c r="Y46" s="274">
        <v>408.173</v>
      </c>
      <c r="Z46" s="265">
        <f t="shared" si="142"/>
        <v>0.46698617254232555</v>
      </c>
      <c r="AA46" s="264">
        <f t="shared" si="17"/>
        <v>-5.7370000000000232</v>
      </c>
      <c r="AB46" s="266">
        <f t="shared" si="18"/>
        <v>-0.66</v>
      </c>
      <c r="AC46" s="280">
        <f t="shared" si="19"/>
        <v>-1.3860501075113002E-2</v>
      </c>
      <c r="AD46" s="352">
        <v>407.892</v>
      </c>
      <c r="AE46" s="353">
        <f t="shared" si="143"/>
        <v>0.46666468357935059</v>
      </c>
      <c r="AF46" s="354">
        <f t="shared" si="21"/>
        <v>-6.0180000000000291</v>
      </c>
      <c r="AG46" s="359">
        <f t="shared" si="22"/>
        <v>-0.69</v>
      </c>
      <c r="AH46" s="370">
        <f t="shared" si="23"/>
        <v>-1.4539392621584471E-2</v>
      </c>
      <c r="AI46" s="342">
        <v>396.98500000000001</v>
      </c>
      <c r="AJ46" s="343">
        <f t="shared" si="144"/>
        <v>0.45418610664280862</v>
      </c>
      <c r="AK46" s="344">
        <f t="shared" si="25"/>
        <v>-16.925000000000011</v>
      </c>
      <c r="AL46" s="349">
        <f t="shared" si="26"/>
        <v>-1.94</v>
      </c>
      <c r="AM46" s="364">
        <f t="shared" si="27"/>
        <v>-4.0890531758111692E-2</v>
      </c>
      <c r="AN46" s="332">
        <v>364.52600000000001</v>
      </c>
      <c r="AO46" s="333">
        <f t="shared" si="145"/>
        <v>0.41705012710826972</v>
      </c>
      <c r="AP46" s="334">
        <f t="shared" si="29"/>
        <v>-49.384000000000015</v>
      </c>
      <c r="AQ46" s="339">
        <f t="shared" si="30"/>
        <v>-5.65</v>
      </c>
      <c r="AR46" s="379">
        <f t="shared" si="31"/>
        <v>-0.11931096132009376</v>
      </c>
      <c r="AS46" s="174">
        <v>323.209</v>
      </c>
      <c r="AT46" s="173">
        <f t="shared" si="146"/>
        <v>0.36977980866258303</v>
      </c>
      <c r="AU46" s="174">
        <f t="shared" si="33"/>
        <v>-90.701000000000022</v>
      </c>
      <c r="AV46" s="179">
        <f t="shared" si="34"/>
        <v>-10.38</v>
      </c>
      <c r="AW46" s="183">
        <f t="shared" si="35"/>
        <v>-0.21913217849290911</v>
      </c>
      <c r="AX46" s="393">
        <v>412.18799999999999</v>
      </c>
      <c r="AY46" s="394">
        <f t="shared" si="147"/>
        <v>0.4715796892197085</v>
      </c>
      <c r="AZ46" s="395">
        <f t="shared" si="37"/>
        <v>-1.7220000000000368</v>
      </c>
      <c r="BA46" s="396">
        <f t="shared" si="38"/>
        <v>-0.2</v>
      </c>
      <c r="BB46" s="394">
        <f t="shared" si="39"/>
        <v>-4.1603247082700025E-3</v>
      </c>
      <c r="BC46" s="383">
        <v>402.63799999999998</v>
      </c>
      <c r="BD46" s="384">
        <f t="shared" si="148"/>
        <v>0.46065364083390342</v>
      </c>
      <c r="BE46" s="385">
        <f t="shared" si="41"/>
        <v>-11.272000000000048</v>
      </c>
      <c r="BF46" s="386">
        <f t="shared" si="42"/>
        <v>-1.29</v>
      </c>
      <c r="BG46" s="384">
        <f t="shared" si="43"/>
        <v>-2.7232973351694927E-2</v>
      </c>
      <c r="BH46" s="587">
        <v>390.96</v>
      </c>
      <c r="BI46" s="573">
        <f t="shared" si="149"/>
        <v>0.44729297140464364</v>
      </c>
      <c r="BJ46" s="576">
        <f t="shared" si="45"/>
        <v>-22.950000000000045</v>
      </c>
      <c r="BK46" s="588">
        <f t="shared" si="46"/>
        <v>-2.63</v>
      </c>
      <c r="BL46" s="573">
        <f t="shared" si="47"/>
        <v>-5.5446836268754185E-2</v>
      </c>
      <c r="BM46" s="448">
        <v>386.62599999999998</v>
      </c>
      <c r="BN46" s="449">
        <f t="shared" si="150"/>
        <v>0.44233449038850964</v>
      </c>
      <c r="BO46" s="450">
        <f t="shared" si="49"/>
        <v>-27.284000000000049</v>
      </c>
      <c r="BP46" s="451">
        <f t="shared" si="50"/>
        <v>-3.12</v>
      </c>
      <c r="BQ46" s="449">
        <f t="shared" si="51"/>
        <v>-6.5917711579812147E-2</v>
      </c>
      <c r="BR46" s="525">
        <v>341.58699999999999</v>
      </c>
      <c r="BS46" s="526">
        <f t="shared" si="151"/>
        <v>0.39080587329444955</v>
      </c>
      <c r="BT46" s="527">
        <f t="shared" si="53"/>
        <v>-72.323000000000036</v>
      </c>
      <c r="BU46" s="528">
        <f t="shared" si="54"/>
        <v>-8.27</v>
      </c>
      <c r="BV46" s="529">
        <f t="shared" si="55"/>
        <v>-0.17473122176318531</v>
      </c>
    </row>
    <row r="47" spans="1:74" ht="14.45" customHeight="1" x14ac:dyDescent="0.2">
      <c r="A47" s="139" t="s">
        <v>64</v>
      </c>
      <c r="B47" s="57"/>
      <c r="C47" s="138">
        <v>552.59699999999998</v>
      </c>
      <c r="D47" s="61">
        <v>0.63222005862311192</v>
      </c>
      <c r="E47" s="188">
        <v>552.59699999999998</v>
      </c>
      <c r="F47" s="189">
        <f t="shared" si="138"/>
        <v>0.63222005862311192</v>
      </c>
      <c r="G47" s="190">
        <f t="shared" si="1"/>
        <v>0</v>
      </c>
      <c r="H47" s="191">
        <f t="shared" si="136"/>
        <v>0</v>
      </c>
      <c r="I47" s="213">
        <f t="shared" si="137"/>
        <v>0</v>
      </c>
      <c r="J47" s="200">
        <v>552.59699999999998</v>
      </c>
      <c r="K47" s="199">
        <f t="shared" si="139"/>
        <v>0.63222005862311192</v>
      </c>
      <c r="L47" s="200">
        <f t="shared" si="5"/>
        <v>0</v>
      </c>
      <c r="M47" s="201">
        <f t="shared" si="6"/>
        <v>0</v>
      </c>
      <c r="N47" s="202">
        <f t="shared" si="7"/>
        <v>0</v>
      </c>
      <c r="O47" s="246">
        <v>552.59699999999998</v>
      </c>
      <c r="P47" s="247">
        <f t="shared" si="140"/>
        <v>0.63222005862311192</v>
      </c>
      <c r="Q47" s="248">
        <f t="shared" si="9"/>
        <v>0</v>
      </c>
      <c r="R47" s="249">
        <f t="shared" si="10"/>
        <v>0</v>
      </c>
      <c r="S47" s="247">
        <f t="shared" si="11"/>
        <v>0</v>
      </c>
      <c r="T47" s="256">
        <v>552.14700000000005</v>
      </c>
      <c r="U47" s="257">
        <f t="shared" si="141"/>
        <v>0.6317052186468175</v>
      </c>
      <c r="V47" s="258">
        <f t="shared" si="13"/>
        <v>-0.44999999999993179</v>
      </c>
      <c r="W47" s="259">
        <f t="shared" si="14"/>
        <v>-0.05</v>
      </c>
      <c r="X47" s="257">
        <f t="shared" si="15"/>
        <v>-8.1433666849427668E-4</v>
      </c>
      <c r="Y47" s="274">
        <v>551.77200000000005</v>
      </c>
      <c r="Z47" s="265">
        <f t="shared" si="142"/>
        <v>0.63127618533323882</v>
      </c>
      <c r="AA47" s="264">
        <f t="shared" si="17"/>
        <v>-0.82499999999993179</v>
      </c>
      <c r="AB47" s="266">
        <f t="shared" si="18"/>
        <v>-0.09</v>
      </c>
      <c r="AC47" s="280">
        <f t="shared" si="19"/>
        <v>-1.4929505589062768E-3</v>
      </c>
      <c r="AD47" s="352">
        <v>551.29499999999996</v>
      </c>
      <c r="AE47" s="353">
        <f t="shared" si="143"/>
        <v>0.63073045495836655</v>
      </c>
      <c r="AF47" s="354">
        <f t="shared" si="21"/>
        <v>-1.3020000000000209</v>
      </c>
      <c r="AG47" s="359">
        <f t="shared" si="22"/>
        <v>-0.15</v>
      </c>
      <c r="AH47" s="370">
        <f t="shared" si="23"/>
        <v>-2.3561474275105021E-3</v>
      </c>
      <c r="AI47" s="342">
        <v>549.346</v>
      </c>
      <c r="AJ47" s="343">
        <f t="shared" si="144"/>
        <v>0.62850062581659338</v>
      </c>
      <c r="AK47" s="344">
        <f t="shared" si="25"/>
        <v>-3.2509999999999764</v>
      </c>
      <c r="AL47" s="349">
        <f t="shared" si="26"/>
        <v>-0.37</v>
      </c>
      <c r="AM47" s="364">
        <f t="shared" si="27"/>
        <v>-5.8831300206117236E-3</v>
      </c>
      <c r="AN47" s="332">
        <v>544.32100000000003</v>
      </c>
      <c r="AO47" s="333">
        <f t="shared" si="145"/>
        <v>0.62275157941463843</v>
      </c>
      <c r="AP47" s="334">
        <f t="shared" si="29"/>
        <v>-8.2759999999999536</v>
      </c>
      <c r="AQ47" s="339">
        <f t="shared" si="30"/>
        <v>-0.95</v>
      </c>
      <c r="AR47" s="379">
        <f t="shared" si="31"/>
        <v>-1.4976556152132484E-2</v>
      </c>
      <c r="AS47" s="174">
        <v>526.55200000000002</v>
      </c>
      <c r="AT47" s="173">
        <f t="shared" si="146"/>
        <v>0.60242226488402373</v>
      </c>
      <c r="AU47" s="174">
        <f t="shared" si="33"/>
        <v>-26.044999999999959</v>
      </c>
      <c r="AV47" s="179">
        <f t="shared" si="34"/>
        <v>-2.98</v>
      </c>
      <c r="AW47" s="183">
        <f t="shared" si="35"/>
        <v>-4.7131996735414704E-2</v>
      </c>
      <c r="AX47" s="393">
        <v>552.14700000000005</v>
      </c>
      <c r="AY47" s="394">
        <f t="shared" si="147"/>
        <v>0.6317052186468175</v>
      </c>
      <c r="AZ47" s="395">
        <f t="shared" si="37"/>
        <v>-0.44999999999993179</v>
      </c>
      <c r="BA47" s="396">
        <f t="shared" si="38"/>
        <v>-0.05</v>
      </c>
      <c r="BB47" s="394">
        <f t="shared" si="39"/>
        <v>-8.1433666849427668E-4</v>
      </c>
      <c r="BC47" s="383">
        <v>550.38900000000001</v>
      </c>
      <c r="BD47" s="384">
        <f t="shared" si="148"/>
        <v>0.62969391047276035</v>
      </c>
      <c r="BE47" s="385">
        <f t="shared" si="41"/>
        <v>-2.20799999999997</v>
      </c>
      <c r="BF47" s="386">
        <f t="shared" si="42"/>
        <v>-0.25</v>
      </c>
      <c r="BG47" s="384">
        <f t="shared" si="43"/>
        <v>-3.995678586745802E-3</v>
      </c>
      <c r="BH47" s="587">
        <v>548.423</v>
      </c>
      <c r="BI47" s="573">
        <f t="shared" si="149"/>
        <v>0.62744463182077159</v>
      </c>
      <c r="BJ47" s="576">
        <f t="shared" si="45"/>
        <v>-4.1739999999999782</v>
      </c>
      <c r="BK47" s="588">
        <f t="shared" si="46"/>
        <v>-0.48</v>
      </c>
      <c r="BL47" s="573">
        <f t="shared" si="47"/>
        <v>-7.5534250095457963E-3</v>
      </c>
      <c r="BM47" s="448">
        <v>547.96500000000003</v>
      </c>
      <c r="BN47" s="449">
        <f t="shared" si="150"/>
        <v>0.62692063913378748</v>
      </c>
      <c r="BO47" s="450">
        <f t="shared" si="49"/>
        <v>-4.6319999999999482</v>
      </c>
      <c r="BP47" s="451">
        <f t="shared" si="50"/>
        <v>-0.53</v>
      </c>
      <c r="BQ47" s="449">
        <f t="shared" si="51"/>
        <v>-8.382238774368932E-3</v>
      </c>
      <c r="BR47" s="525">
        <v>540.57100000000003</v>
      </c>
      <c r="BS47" s="526">
        <f t="shared" si="151"/>
        <v>0.61846124627885113</v>
      </c>
      <c r="BT47" s="527">
        <f t="shared" si="53"/>
        <v>-12.025999999999954</v>
      </c>
      <c r="BU47" s="528">
        <f t="shared" si="54"/>
        <v>-1.38</v>
      </c>
      <c r="BV47" s="529">
        <f t="shared" si="55"/>
        <v>-2.1762695056252484E-2</v>
      </c>
    </row>
    <row r="48" spans="1:74" ht="15" customHeight="1" x14ac:dyDescent="0.2">
      <c r="A48" s="730" t="s">
        <v>52</v>
      </c>
      <c r="B48" s="730"/>
      <c r="C48" s="730"/>
      <c r="D48" s="730"/>
      <c r="E48" s="730"/>
      <c r="F48" s="730"/>
      <c r="G48" s="730"/>
      <c r="H48" s="730"/>
      <c r="I48" s="730"/>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row>
    <row r="49" spans="1:9" ht="52.5" customHeight="1" x14ac:dyDescent="0.2">
      <c r="A49" s="686" t="s">
        <v>155</v>
      </c>
      <c r="B49" s="686"/>
      <c r="C49" s="686"/>
      <c r="D49" s="686"/>
      <c r="E49" s="686"/>
      <c r="F49" s="686"/>
      <c r="G49" s="686"/>
      <c r="H49" s="686"/>
      <c r="I49" s="686"/>
    </row>
    <row r="50" spans="1:9" ht="28.5" customHeight="1" x14ac:dyDescent="0.2">
      <c r="A50" s="686" t="s">
        <v>151</v>
      </c>
      <c r="B50" s="686"/>
      <c r="C50" s="686"/>
      <c r="D50" s="686"/>
      <c r="E50" s="686"/>
      <c r="F50" s="686"/>
      <c r="G50" s="686"/>
      <c r="H50" s="686"/>
      <c r="I50" s="686"/>
    </row>
  </sheetData>
  <mergeCells count="19">
    <mergeCell ref="BM6:BQ6"/>
    <mergeCell ref="BR6:BV6"/>
    <mergeCell ref="B6:D6"/>
    <mergeCell ref="AN6:AR6"/>
    <mergeCell ref="AS6:AW6"/>
    <mergeCell ref="AX6:BB6"/>
    <mergeCell ref="BC6:BG6"/>
    <mergeCell ref="BH6:BL6"/>
    <mergeCell ref="O6:S6"/>
    <mergeCell ref="T6:X6"/>
    <mergeCell ref="Y6:AC6"/>
    <mergeCell ref="AD6:AH6"/>
    <mergeCell ref="AI6:AM6"/>
    <mergeCell ref="E6:I6"/>
    <mergeCell ref="A50:I50"/>
    <mergeCell ref="E5:G5"/>
    <mergeCell ref="A48:I48"/>
    <mergeCell ref="A49:I49"/>
    <mergeCell ref="J6:N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O36"/>
  <sheetViews>
    <sheetView zoomScaleNormal="100" workbookViewId="0">
      <pane xSplit="1" ySplit="6" topLeftCell="B7" activePane="bottomRight" state="frozen"/>
      <selection pane="topRight" activeCell="B1" sqref="B1"/>
      <selection pane="bottomLeft" activeCell="A7" sqref="A7"/>
      <selection pane="bottomRight" activeCell="B6" sqref="B6"/>
    </sheetView>
  </sheetViews>
  <sheetFormatPr defaultColWidth="9.140625" defaultRowHeight="12.75" x14ac:dyDescent="0.2"/>
  <cols>
    <col min="1" max="1" width="72.140625" style="1" customWidth="1"/>
    <col min="2" max="2" width="34.140625" style="9" customWidth="1"/>
    <col min="3" max="15" width="34.140625" style="1" customWidth="1"/>
    <col min="16" max="16384" width="9.140625" style="1"/>
  </cols>
  <sheetData>
    <row r="1" spans="1:15" s="14" customFormat="1" x14ac:dyDescent="0.2">
      <c r="A1" s="13" t="s">
        <v>86</v>
      </c>
      <c r="B1" s="499"/>
    </row>
    <row r="2" spans="1:15" s="14" customFormat="1" ht="12.95" customHeight="1" x14ac:dyDescent="0.2">
      <c r="A2" s="759" t="s">
        <v>87</v>
      </c>
      <c r="B2" s="759"/>
    </row>
    <row r="3" spans="1:15" s="14" customFormat="1" ht="12.95" customHeight="1" x14ac:dyDescent="0.2">
      <c r="A3" s="760" t="s">
        <v>23</v>
      </c>
      <c r="B3" s="760"/>
      <c r="C3" s="760"/>
      <c r="D3" s="760"/>
    </row>
    <row r="4" spans="1:15" s="14" customFormat="1" x14ac:dyDescent="0.2">
      <c r="A4" s="16" t="s">
        <v>24</v>
      </c>
      <c r="B4" s="499"/>
    </row>
    <row r="5" spans="1:15" s="14" customFormat="1" ht="11.45" customHeight="1" x14ac:dyDescent="0.2">
      <c r="A5" s="14" t="s">
        <v>88</v>
      </c>
      <c r="B5" s="499"/>
    </row>
    <row r="6" spans="1:15" s="14" customFormat="1" ht="75" customHeight="1" x14ac:dyDescent="0.2">
      <c r="A6" s="56"/>
      <c r="B6" s="505" t="s">
        <v>183</v>
      </c>
      <c r="C6" s="610" t="s">
        <v>185</v>
      </c>
      <c r="D6" s="503" t="s">
        <v>163</v>
      </c>
      <c r="E6" s="295" t="s">
        <v>164</v>
      </c>
      <c r="F6" s="504" t="s">
        <v>165</v>
      </c>
      <c r="G6" s="623" t="s">
        <v>175</v>
      </c>
      <c r="H6" s="608" t="s">
        <v>176</v>
      </c>
      <c r="I6" s="609" t="s">
        <v>177</v>
      </c>
      <c r="J6" s="607" t="s">
        <v>178</v>
      </c>
      <c r="K6" s="421" t="s">
        <v>170</v>
      </c>
      <c r="L6" s="502" t="s">
        <v>171</v>
      </c>
      <c r="M6" s="578" t="s">
        <v>172</v>
      </c>
      <c r="N6" s="445" t="s">
        <v>173</v>
      </c>
      <c r="O6" s="544" t="s">
        <v>174</v>
      </c>
    </row>
    <row r="7" spans="1:15" ht="14.45" customHeight="1" x14ac:dyDescent="0.2">
      <c r="A7" s="27" t="s">
        <v>89</v>
      </c>
      <c r="B7" s="222"/>
      <c r="C7" s="204"/>
      <c r="D7" s="483"/>
      <c r="E7" s="262"/>
      <c r="F7" s="298"/>
      <c r="G7" s="357"/>
      <c r="H7" s="643"/>
      <c r="I7" s="337"/>
      <c r="J7" s="669"/>
      <c r="K7" s="399"/>
      <c r="L7" s="424"/>
      <c r="M7" s="574"/>
      <c r="N7" s="453"/>
      <c r="O7" s="545"/>
    </row>
    <row r="8" spans="1:15" ht="14.45" customHeight="1" x14ac:dyDescent="0.2">
      <c r="A8" s="6" t="s">
        <v>90</v>
      </c>
      <c r="B8" s="223">
        <v>7446.57</v>
      </c>
      <c r="C8" s="200">
        <v>7446.57</v>
      </c>
      <c r="D8" s="484">
        <v>7446.57</v>
      </c>
      <c r="E8" s="258">
        <v>7446.57</v>
      </c>
      <c r="F8" s="299">
        <v>7446.57</v>
      </c>
      <c r="G8" s="354">
        <v>7446.57</v>
      </c>
      <c r="H8" s="644">
        <v>7446.57</v>
      </c>
      <c r="I8" s="334">
        <v>7446.57</v>
      </c>
      <c r="J8" s="670">
        <v>7446.57</v>
      </c>
      <c r="K8" s="395">
        <v>7446.57</v>
      </c>
      <c r="L8" s="425">
        <v>7446.57</v>
      </c>
      <c r="M8" s="576">
        <v>7446.57</v>
      </c>
      <c r="N8" s="448">
        <v>7446.57</v>
      </c>
      <c r="O8" s="546">
        <v>7446.57</v>
      </c>
    </row>
    <row r="9" spans="1:15" ht="14.45" customHeight="1" x14ac:dyDescent="0.2">
      <c r="A9" s="6" t="s">
        <v>91</v>
      </c>
      <c r="B9" s="223">
        <v>2081.886</v>
      </c>
      <c r="C9" s="200">
        <v>2081.886</v>
      </c>
      <c r="D9" s="484">
        <v>2081.886</v>
      </c>
      <c r="E9" s="258">
        <v>2081.886</v>
      </c>
      <c r="F9" s="299">
        <v>2081.886</v>
      </c>
      <c r="G9" s="354">
        <v>2081.886</v>
      </c>
      <c r="H9" s="644">
        <v>2081.886</v>
      </c>
      <c r="I9" s="334">
        <v>2081.886</v>
      </c>
      <c r="J9" s="670">
        <v>2081.886</v>
      </c>
      <c r="K9" s="395">
        <v>2081.886</v>
      </c>
      <c r="L9" s="425">
        <v>2081.886</v>
      </c>
      <c r="M9" s="576">
        <v>2081.886</v>
      </c>
      <c r="N9" s="448">
        <v>2081.886</v>
      </c>
      <c r="O9" s="546">
        <v>2081.886</v>
      </c>
    </row>
    <row r="10" spans="1:15" ht="14.45" customHeight="1" x14ac:dyDescent="0.2">
      <c r="A10" s="6" t="s">
        <v>92</v>
      </c>
      <c r="B10" s="223">
        <v>781.66399999999999</v>
      </c>
      <c r="C10" s="200">
        <v>781.66399999999999</v>
      </c>
      <c r="D10" s="484">
        <v>781.66399999999999</v>
      </c>
      <c r="E10" s="258">
        <v>781.66399999999999</v>
      </c>
      <c r="F10" s="299">
        <v>781.66399999999999</v>
      </c>
      <c r="G10" s="354">
        <v>781.66399999999999</v>
      </c>
      <c r="H10" s="644">
        <v>781.66399999999999</v>
      </c>
      <c r="I10" s="334">
        <v>781.66399999999999</v>
      </c>
      <c r="J10" s="670">
        <v>781.66399999999999</v>
      </c>
      <c r="K10" s="395">
        <v>781.66399999999999</v>
      </c>
      <c r="L10" s="425">
        <v>781.66399999999999</v>
      </c>
      <c r="M10" s="576">
        <v>781.66399999999999</v>
      </c>
      <c r="N10" s="448">
        <v>781.66399999999999</v>
      </c>
      <c r="O10" s="546">
        <v>781.66399999999999</v>
      </c>
    </row>
    <row r="11" spans="1:15" ht="14.45" customHeight="1" x14ac:dyDescent="0.2">
      <c r="A11" s="6" t="s">
        <v>93</v>
      </c>
      <c r="B11" s="223">
        <v>5364.6840000000002</v>
      </c>
      <c r="C11" s="200">
        <v>5364.6840000000002</v>
      </c>
      <c r="D11" s="484">
        <v>5364.6840000000002</v>
      </c>
      <c r="E11" s="258">
        <v>5364.6840000000002</v>
      </c>
      <c r="F11" s="299">
        <v>5364.6840000000002</v>
      </c>
      <c r="G11" s="354">
        <v>5364.6840000000002</v>
      </c>
      <c r="H11" s="644">
        <v>5364.6840000000002</v>
      </c>
      <c r="I11" s="334">
        <v>5364.6840000000002</v>
      </c>
      <c r="J11" s="670">
        <v>5364.6840000000002</v>
      </c>
      <c r="K11" s="395">
        <v>5364.6840000000002</v>
      </c>
      <c r="L11" s="425">
        <v>5364.6840000000002</v>
      </c>
      <c r="M11" s="576">
        <v>5364.6840000000002</v>
      </c>
      <c r="N11" s="448">
        <v>5364.6840000000002</v>
      </c>
      <c r="O11" s="546">
        <v>5364.6840000000002</v>
      </c>
    </row>
    <row r="12" spans="1:15" ht="14.45" customHeight="1" x14ac:dyDescent="0.2">
      <c r="A12" s="27" t="s">
        <v>94</v>
      </c>
      <c r="B12" s="224"/>
      <c r="C12" s="204"/>
      <c r="D12" s="483"/>
      <c r="E12" s="262"/>
      <c r="F12" s="298"/>
      <c r="G12" s="357"/>
      <c r="H12" s="643"/>
      <c r="I12" s="337"/>
      <c r="J12" s="669"/>
      <c r="K12" s="399"/>
      <c r="L12" s="424"/>
      <c r="M12" s="574"/>
      <c r="N12" s="453"/>
      <c r="O12" s="545"/>
    </row>
    <row r="13" spans="1:15" ht="14.45" customHeight="1" x14ac:dyDescent="0.2">
      <c r="A13" s="6" t="s">
        <v>95</v>
      </c>
      <c r="B13" s="224" t="s">
        <v>54</v>
      </c>
      <c r="C13" s="204" t="s">
        <v>54</v>
      </c>
      <c r="D13" s="483" t="s">
        <v>54</v>
      </c>
      <c r="E13" s="262" t="s">
        <v>54</v>
      </c>
      <c r="F13" s="298" t="s">
        <v>54</v>
      </c>
      <c r="G13" s="357" t="s">
        <v>54</v>
      </c>
      <c r="H13" s="643" t="s">
        <v>54</v>
      </c>
      <c r="I13" s="337" t="s">
        <v>54</v>
      </c>
      <c r="J13" s="669" t="s">
        <v>54</v>
      </c>
      <c r="K13" s="399" t="s">
        <v>54</v>
      </c>
      <c r="L13" s="424" t="s">
        <v>54</v>
      </c>
      <c r="M13" s="574" t="s">
        <v>54</v>
      </c>
      <c r="N13" s="453" t="s">
        <v>54</v>
      </c>
      <c r="O13" s="545" t="s">
        <v>54</v>
      </c>
    </row>
    <row r="14" spans="1:15" ht="14.45" customHeight="1" x14ac:dyDescent="0.2">
      <c r="A14" s="4" t="s">
        <v>90</v>
      </c>
      <c r="B14" s="225">
        <v>1.804</v>
      </c>
      <c r="C14" s="200">
        <v>1.02</v>
      </c>
      <c r="D14" s="484">
        <v>71.474000000000004</v>
      </c>
      <c r="E14" s="258">
        <v>410.459</v>
      </c>
      <c r="F14" s="299">
        <v>466.89699999999999</v>
      </c>
      <c r="G14" s="354">
        <v>461.26799999999997</v>
      </c>
      <c r="H14" s="644">
        <v>586.88599999999997</v>
      </c>
      <c r="I14" s="334">
        <v>715.49099999999999</v>
      </c>
      <c r="J14" s="670">
        <v>884.50400000000002</v>
      </c>
      <c r="K14" s="395">
        <v>359.47300000000001</v>
      </c>
      <c r="L14" s="425">
        <v>558.01</v>
      </c>
      <c r="M14" s="576">
        <v>708.55700000000002</v>
      </c>
      <c r="N14" s="448">
        <v>747.79100000000005</v>
      </c>
      <c r="O14" s="546">
        <v>929.91899999999998</v>
      </c>
    </row>
    <row r="15" spans="1:15" ht="14.45" customHeight="1" x14ac:dyDescent="0.2">
      <c r="A15" s="4" t="s">
        <v>91</v>
      </c>
      <c r="B15" s="225">
        <v>0.47</v>
      </c>
      <c r="C15" s="618">
        <v>0.53300000000000003</v>
      </c>
      <c r="D15" s="484">
        <v>65.200999999999993</v>
      </c>
      <c r="E15" s="258">
        <v>232.065</v>
      </c>
      <c r="F15" s="299">
        <v>273.29300000000001</v>
      </c>
      <c r="G15" s="354">
        <v>258.63600000000002</v>
      </c>
      <c r="H15" s="644">
        <v>332.92399999999998</v>
      </c>
      <c r="I15" s="334">
        <v>359.41</v>
      </c>
      <c r="J15" s="670">
        <v>399.83699999999999</v>
      </c>
      <c r="K15" s="395">
        <v>175.673</v>
      </c>
      <c r="L15" s="425">
        <v>308.39499999999998</v>
      </c>
      <c r="M15" s="576">
        <v>379.99</v>
      </c>
      <c r="N15" s="448">
        <v>401.637</v>
      </c>
      <c r="O15" s="546">
        <v>476.59500000000003</v>
      </c>
    </row>
    <row r="16" spans="1:15" ht="14.45" customHeight="1" x14ac:dyDescent="0.2">
      <c r="A16" s="4" t="s">
        <v>92</v>
      </c>
      <c r="B16" s="225">
        <v>0.19</v>
      </c>
      <c r="C16" s="200">
        <v>0.20799999999999999</v>
      </c>
      <c r="D16" s="484">
        <v>24.41</v>
      </c>
      <c r="E16" s="258">
        <v>103.262</v>
      </c>
      <c r="F16" s="299">
        <v>121.907</v>
      </c>
      <c r="G16" s="354">
        <v>112.732</v>
      </c>
      <c r="H16" s="644">
        <v>144.88499999999999</v>
      </c>
      <c r="I16" s="334">
        <v>154.61699999999999</v>
      </c>
      <c r="J16" s="670">
        <v>170.08099999999999</v>
      </c>
      <c r="K16" s="395">
        <v>73.712999999999994</v>
      </c>
      <c r="L16" s="425">
        <v>137.21799999999999</v>
      </c>
      <c r="M16" s="576">
        <v>166.86</v>
      </c>
      <c r="N16" s="448">
        <v>176.94800000000001</v>
      </c>
      <c r="O16" s="546">
        <v>206.12100000000001</v>
      </c>
    </row>
    <row r="17" spans="1:15" ht="14.45" customHeight="1" x14ac:dyDescent="0.2">
      <c r="A17" s="4" t="s">
        <v>93</v>
      </c>
      <c r="B17" s="225">
        <v>1.3340000000000001</v>
      </c>
      <c r="C17" s="618">
        <v>0.48699999999999999</v>
      </c>
      <c r="D17" s="484">
        <v>6.2729999999999997</v>
      </c>
      <c r="E17" s="258">
        <v>178.39400000000001</v>
      </c>
      <c r="F17" s="299">
        <v>193.60400000000001</v>
      </c>
      <c r="G17" s="354">
        <v>202.63200000000001</v>
      </c>
      <c r="H17" s="644">
        <v>253.96199999999999</v>
      </c>
      <c r="I17" s="334">
        <v>356.08100000000002</v>
      </c>
      <c r="J17" s="670">
        <v>484.66699999999997</v>
      </c>
      <c r="K17" s="395">
        <v>183.8</v>
      </c>
      <c r="L17" s="425">
        <v>249.61500000000001</v>
      </c>
      <c r="M17" s="576">
        <v>328.56700000000001</v>
      </c>
      <c r="N17" s="448">
        <v>346.154</v>
      </c>
      <c r="O17" s="546">
        <v>453.32400000000001</v>
      </c>
    </row>
    <row r="18" spans="1:15" ht="14.45" customHeight="1" x14ac:dyDescent="0.2">
      <c r="A18" s="6" t="s">
        <v>96</v>
      </c>
      <c r="B18" s="224"/>
      <c r="C18" s="204"/>
      <c r="D18" s="483"/>
      <c r="E18" s="262"/>
      <c r="F18" s="298"/>
      <c r="G18" s="357"/>
      <c r="H18" s="643"/>
      <c r="I18" s="337"/>
      <c r="J18" s="669"/>
      <c r="K18" s="399"/>
      <c r="L18" s="424"/>
      <c r="M18" s="574"/>
      <c r="N18" s="453"/>
      <c r="O18" s="545"/>
    </row>
    <row r="19" spans="1:15" ht="14.45" customHeight="1" x14ac:dyDescent="0.2">
      <c r="A19" s="4" t="s">
        <v>90</v>
      </c>
      <c r="B19" s="226">
        <v>3043.7915742793793</v>
      </c>
      <c r="C19" s="619">
        <v>2301.2745098039218</v>
      </c>
      <c r="D19" s="485">
        <v>1973.2769958306517</v>
      </c>
      <c r="E19" s="296">
        <v>2424.9023654006855</v>
      </c>
      <c r="F19" s="300">
        <v>3848.4933507818641</v>
      </c>
      <c r="G19" s="632">
        <v>4378.9293859535019</v>
      </c>
      <c r="H19" s="645">
        <v>7395.627089417706</v>
      </c>
      <c r="I19" s="660">
        <v>10837.522764087878</v>
      </c>
      <c r="J19" s="671">
        <v>15182.294257572607</v>
      </c>
      <c r="K19" s="422">
        <v>2642.857738967878</v>
      </c>
      <c r="L19" s="426">
        <v>5691.2241716098279</v>
      </c>
      <c r="M19" s="577">
        <v>8392.5640421306962</v>
      </c>
      <c r="N19" s="572">
        <v>8960.1238848822741</v>
      </c>
      <c r="O19" s="547">
        <v>13803.675373876649</v>
      </c>
    </row>
    <row r="20" spans="1:15" ht="14.45" customHeight="1" x14ac:dyDescent="0.2">
      <c r="A20" s="4" t="s">
        <v>91</v>
      </c>
      <c r="B20" s="226">
        <v>2009.2042553191488</v>
      </c>
      <c r="C20" s="619">
        <v>1454.1069418386492</v>
      </c>
      <c r="D20" s="485">
        <v>2048.2968052637229</v>
      </c>
      <c r="E20" s="296">
        <v>2299.1618727511686</v>
      </c>
      <c r="F20" s="300">
        <v>4035.632087173839</v>
      </c>
      <c r="G20" s="632">
        <v>4476.4069967057949</v>
      </c>
      <c r="H20" s="645">
        <v>7996.3895663875237</v>
      </c>
      <c r="I20" s="660">
        <v>10893.770345844579</v>
      </c>
      <c r="J20" s="671">
        <v>14604.801456593563</v>
      </c>
      <c r="K20" s="422">
        <v>2210.0493530593772</v>
      </c>
      <c r="L20" s="426">
        <v>5570.291347135978</v>
      </c>
      <c r="M20" s="577">
        <v>8663.1490302376387</v>
      </c>
      <c r="N20" s="572">
        <v>9549.7426780899168</v>
      </c>
      <c r="O20" s="547">
        <v>15056.662365320661</v>
      </c>
    </row>
    <row r="21" spans="1:15" ht="14.45" customHeight="1" x14ac:dyDescent="0.2">
      <c r="A21" s="4" t="s">
        <v>92</v>
      </c>
      <c r="B21" s="226">
        <v>2265.636842105263</v>
      </c>
      <c r="C21" s="619">
        <v>1350.2692307692307</v>
      </c>
      <c r="D21" s="485">
        <v>2209.1560835723062</v>
      </c>
      <c r="E21" s="296">
        <v>2221.8144138211542</v>
      </c>
      <c r="F21" s="300">
        <v>4153.1413290459122</v>
      </c>
      <c r="G21" s="632">
        <v>4417.2107298726187</v>
      </c>
      <c r="H21" s="645">
        <v>8152.603789212134</v>
      </c>
      <c r="I21" s="660">
        <v>11103.37155681458</v>
      </c>
      <c r="J21" s="671">
        <v>14299.892404207407</v>
      </c>
      <c r="K21" s="422">
        <v>2012.5622346126192</v>
      </c>
      <c r="L21" s="426">
        <v>5661.8592312961855</v>
      </c>
      <c r="M21" s="577">
        <v>8942.6465300251712</v>
      </c>
      <c r="N21" s="572">
        <v>9930.7141080995552</v>
      </c>
      <c r="O21" s="547">
        <v>16167.784941854541</v>
      </c>
    </row>
    <row r="22" spans="1:15" ht="14.45" customHeight="1" x14ac:dyDescent="0.2">
      <c r="A22" s="4" t="s">
        <v>93</v>
      </c>
      <c r="B22" s="226">
        <v>3408.3058470764618</v>
      </c>
      <c r="C22" s="619">
        <v>3228.4599589322384</v>
      </c>
      <c r="D22" s="485">
        <v>1193.4481109516978</v>
      </c>
      <c r="E22" s="296">
        <v>2588.4727064811595</v>
      </c>
      <c r="F22" s="300">
        <v>3584.3112745604431</v>
      </c>
      <c r="G22" s="632">
        <v>4254.5205100872518</v>
      </c>
      <c r="H22" s="645">
        <v>6608.0752238523874</v>
      </c>
      <c r="I22" s="660">
        <v>10780.721240391933</v>
      </c>
      <c r="J22" s="671">
        <v>15658.627469994863</v>
      </c>
      <c r="K22" s="422">
        <v>3056.5288356909687</v>
      </c>
      <c r="L22" s="426">
        <v>5840.6746389439741</v>
      </c>
      <c r="M22" s="577">
        <v>8079.6306384999098</v>
      </c>
      <c r="N22" s="572">
        <v>8275.9985440006476</v>
      </c>
      <c r="O22" s="547">
        <v>12486.27912927619</v>
      </c>
    </row>
    <row r="23" spans="1:15" ht="14.45" customHeight="1" x14ac:dyDescent="0.2">
      <c r="A23" s="27" t="s">
        <v>97</v>
      </c>
      <c r="B23" s="224"/>
      <c r="C23" s="204"/>
      <c r="D23" s="483"/>
      <c r="E23" s="262"/>
      <c r="F23" s="298"/>
      <c r="G23" s="357"/>
      <c r="H23" s="643"/>
      <c r="I23" s="337"/>
      <c r="J23" s="669"/>
      <c r="K23" s="399"/>
      <c r="L23" s="424"/>
      <c r="M23" s="574"/>
      <c r="N23" s="453"/>
      <c r="O23" s="545"/>
    </row>
    <row r="24" spans="1:15" ht="14.45" customHeight="1" x14ac:dyDescent="0.2">
      <c r="A24" s="6" t="s">
        <v>98</v>
      </c>
      <c r="B24" s="224"/>
      <c r="C24" s="204"/>
      <c r="D24" s="483"/>
      <c r="E24" s="262"/>
      <c r="F24" s="298"/>
      <c r="G24" s="357"/>
      <c r="H24" s="643"/>
      <c r="I24" s="337"/>
      <c r="J24" s="669"/>
      <c r="K24" s="399"/>
      <c r="L24" s="424"/>
      <c r="M24" s="574"/>
      <c r="N24" s="453"/>
      <c r="O24" s="545"/>
    </row>
    <row r="25" spans="1:15" ht="14.45" customHeight="1" x14ac:dyDescent="0.2">
      <c r="A25" s="4" t="s">
        <v>90</v>
      </c>
      <c r="B25" s="225">
        <v>0</v>
      </c>
      <c r="C25" s="200">
        <v>0</v>
      </c>
      <c r="D25" s="484">
        <v>0.997</v>
      </c>
      <c r="E25" s="258">
        <v>2.0619999999999998</v>
      </c>
      <c r="F25" s="299">
        <v>1.0509999999999999</v>
      </c>
      <c r="G25" s="630">
        <v>28.279999999999998</v>
      </c>
      <c r="H25" s="644">
        <v>31.152999999999999</v>
      </c>
      <c r="I25" s="334">
        <v>30.276999999999997</v>
      </c>
      <c r="J25" s="670">
        <v>28.419</v>
      </c>
      <c r="K25" s="423">
        <v>48.405000000000001</v>
      </c>
      <c r="L25" s="427">
        <v>3.4149999999999996</v>
      </c>
      <c r="M25" s="579">
        <v>1.456</v>
      </c>
      <c r="N25" s="580">
        <v>1.2110000000000001</v>
      </c>
      <c r="O25" s="548">
        <v>1.2630000000000001</v>
      </c>
    </row>
    <row r="26" spans="1:15" ht="14.45" customHeight="1" x14ac:dyDescent="0.2">
      <c r="A26" s="4" t="s">
        <v>91</v>
      </c>
      <c r="B26" s="225">
        <v>0</v>
      </c>
      <c r="C26" s="200">
        <v>0</v>
      </c>
      <c r="D26" s="484">
        <v>0.997</v>
      </c>
      <c r="E26" s="258">
        <v>2.0619999999999998</v>
      </c>
      <c r="F26" s="299">
        <v>1.0129999999999999</v>
      </c>
      <c r="G26" s="630">
        <v>27.690999999999999</v>
      </c>
      <c r="H26" s="644">
        <v>30.564</v>
      </c>
      <c r="I26" s="334">
        <v>29.687999999999999</v>
      </c>
      <c r="J26" s="670">
        <v>27.898</v>
      </c>
      <c r="K26" s="423">
        <v>43.993000000000002</v>
      </c>
      <c r="L26" s="427">
        <v>3.3769999999999998</v>
      </c>
      <c r="M26" s="579">
        <v>1.4179999999999999</v>
      </c>
      <c r="N26" s="580">
        <v>1.173</v>
      </c>
      <c r="O26" s="548">
        <v>1.2250000000000001</v>
      </c>
    </row>
    <row r="27" spans="1:15" ht="14.45" customHeight="1" x14ac:dyDescent="0.2">
      <c r="A27" s="4" t="s">
        <v>92</v>
      </c>
      <c r="B27" s="225">
        <v>0</v>
      </c>
      <c r="C27" s="200">
        <v>0</v>
      </c>
      <c r="D27" s="486">
        <v>9.0999999999999998E-2</v>
      </c>
      <c r="E27" s="258">
        <v>1.1120000000000001</v>
      </c>
      <c r="F27" s="301">
        <v>0.76800000000000002</v>
      </c>
      <c r="G27" s="630">
        <v>13.457000000000001</v>
      </c>
      <c r="H27" s="644">
        <v>15.68</v>
      </c>
      <c r="I27" s="334">
        <v>14.037000000000001</v>
      </c>
      <c r="J27" s="670">
        <v>13.106</v>
      </c>
      <c r="K27" s="423">
        <v>23.196000000000002</v>
      </c>
      <c r="L27" s="427">
        <v>0.97899999999999998</v>
      </c>
      <c r="M27" s="579">
        <v>0.47599999999999998</v>
      </c>
      <c r="N27" s="580">
        <v>0.46500000000000002</v>
      </c>
      <c r="O27" s="548">
        <v>0.186</v>
      </c>
    </row>
    <row r="28" spans="1:15" ht="14.45" customHeight="1" x14ac:dyDescent="0.2">
      <c r="A28" s="4" t="s">
        <v>93</v>
      </c>
      <c r="B28" s="225">
        <v>0</v>
      </c>
      <c r="C28" s="200">
        <v>0</v>
      </c>
      <c r="D28" s="486">
        <v>0</v>
      </c>
      <c r="E28" s="297">
        <v>0</v>
      </c>
      <c r="F28" s="302">
        <v>3.7999999999999999E-2</v>
      </c>
      <c r="G28" s="630">
        <v>0.58899999999999997</v>
      </c>
      <c r="H28" s="644">
        <v>0.58899999999999997</v>
      </c>
      <c r="I28" s="334">
        <v>0.58899999999999997</v>
      </c>
      <c r="J28" s="670">
        <v>0.52100000000000002</v>
      </c>
      <c r="K28" s="423">
        <v>4.4119999999999999</v>
      </c>
      <c r="L28" s="427">
        <v>3.7999999999999999E-2</v>
      </c>
      <c r="M28" s="579">
        <v>3.7999999999999999E-2</v>
      </c>
      <c r="N28" s="580">
        <v>3.7999999999999999E-2</v>
      </c>
      <c r="O28" s="548">
        <v>3.7999999999999999E-2</v>
      </c>
    </row>
    <row r="29" spans="1:15" ht="14.45" customHeight="1" x14ac:dyDescent="0.2">
      <c r="A29" s="6" t="s">
        <v>99</v>
      </c>
      <c r="B29" s="224"/>
      <c r="C29" s="204"/>
      <c r="D29" s="483"/>
      <c r="E29" s="262"/>
      <c r="F29" s="298"/>
      <c r="G29" s="357"/>
      <c r="H29" s="643"/>
      <c r="I29" s="337"/>
      <c r="J29" s="669"/>
      <c r="K29" s="399"/>
      <c r="L29" s="424"/>
      <c r="M29" s="574"/>
      <c r="N29" s="453"/>
      <c r="O29" s="545"/>
    </row>
    <row r="30" spans="1:15" ht="14.45" customHeight="1" x14ac:dyDescent="0.2">
      <c r="A30" s="4" t="s">
        <v>90</v>
      </c>
      <c r="B30" s="226" t="s">
        <v>100</v>
      </c>
      <c r="C30" s="619" t="s">
        <v>100</v>
      </c>
      <c r="D30" s="485">
        <v>-363.16048144433302</v>
      </c>
      <c r="E30" s="296">
        <v>-573.46265761396705</v>
      </c>
      <c r="F30" s="300">
        <v>-668.53758325404374</v>
      </c>
      <c r="G30" s="632">
        <v>-770.87694483734083</v>
      </c>
      <c r="H30" s="645">
        <v>-1527.676307257728</v>
      </c>
      <c r="I30" s="660">
        <v>-1759.7648379958384</v>
      </c>
      <c r="J30" s="671">
        <v>-2108.9236074457231</v>
      </c>
      <c r="K30" s="422">
        <v>-1513.5585166821609</v>
      </c>
      <c r="L30" s="426">
        <v>-1249.0453879941435</v>
      </c>
      <c r="M30" s="577">
        <v>-1951.092032967033</v>
      </c>
      <c r="N30" s="572">
        <v>-2491.1808422791082</v>
      </c>
      <c r="O30" s="547">
        <v>-1879.4378463974663</v>
      </c>
    </row>
    <row r="31" spans="1:15" ht="14.45" customHeight="1" x14ac:dyDescent="0.2">
      <c r="A31" s="4" t="s">
        <v>91</v>
      </c>
      <c r="B31" s="226" t="s">
        <v>100</v>
      </c>
      <c r="C31" s="619" t="s">
        <v>100</v>
      </c>
      <c r="D31" s="485">
        <v>-363.16048144433302</v>
      </c>
      <c r="E31" s="296">
        <v>-573.46265761396705</v>
      </c>
      <c r="F31" s="300">
        <v>-616.76801579466928</v>
      </c>
      <c r="G31" s="632">
        <v>-771.96562059875055</v>
      </c>
      <c r="H31" s="645">
        <v>-1529.2468263316321</v>
      </c>
      <c r="I31" s="660">
        <v>-1770.1461870115872</v>
      </c>
      <c r="J31" s="671">
        <v>-2109.8179080937703</v>
      </c>
      <c r="K31" s="422">
        <v>-1600.3682404018821</v>
      </c>
      <c r="L31" s="426">
        <v>-1240.05034053894</v>
      </c>
      <c r="M31" s="577">
        <v>-1948.4767277856135</v>
      </c>
      <c r="N31" s="572">
        <v>-2505.5157715260016</v>
      </c>
      <c r="O31" s="547">
        <v>-1874.1877551020409</v>
      </c>
    </row>
    <row r="32" spans="1:15" ht="14.45" customHeight="1" x14ac:dyDescent="0.2">
      <c r="A32" s="4" t="s">
        <v>92</v>
      </c>
      <c r="B32" s="226" t="s">
        <v>100</v>
      </c>
      <c r="C32" s="619" t="s">
        <v>100</v>
      </c>
      <c r="D32" s="485">
        <v>-251.98131868131867</v>
      </c>
      <c r="E32" s="296">
        <v>-355.92446043165467</v>
      </c>
      <c r="F32" s="300">
        <v>-255.24739583333334</v>
      </c>
      <c r="G32" s="632">
        <v>-764.21936538604439</v>
      </c>
      <c r="H32" s="645">
        <v>-1449.0051020408164</v>
      </c>
      <c r="I32" s="660">
        <v>-1732.0581320795043</v>
      </c>
      <c r="J32" s="671">
        <v>-2445.4448344269799</v>
      </c>
      <c r="K32" s="422">
        <v>-1671.2536644249008</v>
      </c>
      <c r="L32" s="426">
        <v>-415.93667007150151</v>
      </c>
      <c r="M32" s="577">
        <v>-668.86554621848734</v>
      </c>
      <c r="N32" s="572">
        <v>-886.54408602150534</v>
      </c>
      <c r="O32" s="547">
        <v>-1341.016129032258</v>
      </c>
    </row>
    <row r="33" spans="1:15" ht="14.45" customHeight="1" x14ac:dyDescent="0.2">
      <c r="A33" s="21" t="s">
        <v>93</v>
      </c>
      <c r="B33" s="226" t="s">
        <v>100</v>
      </c>
      <c r="C33" s="619" t="s">
        <v>100</v>
      </c>
      <c r="D33" s="485" t="s">
        <v>100</v>
      </c>
      <c r="E33" s="296" t="s">
        <v>100</v>
      </c>
      <c r="F33" s="300">
        <v>-2048.6105263157892</v>
      </c>
      <c r="G33" s="632">
        <v>-719.67911714770798</v>
      </c>
      <c r="H33" s="645">
        <v>-1446.2224108658743</v>
      </c>
      <c r="I33" s="660">
        <v>-1236.4736842105262</v>
      </c>
      <c r="J33" s="671">
        <v>-2061.1324376199618</v>
      </c>
      <c r="K33" s="422">
        <v>-647.94877606527655</v>
      </c>
      <c r="L33" s="426">
        <v>-2048.6105263157892</v>
      </c>
      <c r="M33" s="577">
        <v>-2048.6105263157892</v>
      </c>
      <c r="N33" s="572">
        <v>-2048.6105263157892</v>
      </c>
      <c r="O33" s="547">
        <v>-2048.6105263157892</v>
      </c>
    </row>
    <row r="34" spans="1:15" ht="28.5" customHeight="1" x14ac:dyDescent="0.2">
      <c r="A34" s="730" t="s">
        <v>52</v>
      </c>
      <c r="B34" s="730"/>
      <c r="C34" s="27"/>
      <c r="D34" s="27"/>
      <c r="E34" s="27"/>
      <c r="F34" s="27"/>
      <c r="G34" s="27"/>
      <c r="H34" s="27"/>
      <c r="I34" s="27"/>
      <c r="J34" s="27"/>
      <c r="K34" s="27"/>
      <c r="L34" s="27"/>
      <c r="M34" s="27"/>
      <c r="N34" s="27"/>
      <c r="O34" s="27"/>
    </row>
    <row r="35" spans="1:15" ht="78" customHeight="1" x14ac:dyDescent="0.2">
      <c r="A35" s="687" t="s">
        <v>156</v>
      </c>
      <c r="B35" s="687"/>
      <c r="C35" s="12"/>
      <c r="D35" s="12"/>
      <c r="E35" s="12"/>
      <c r="F35" s="27"/>
      <c r="G35" s="27"/>
      <c r="H35" s="27"/>
      <c r="I35" s="27"/>
      <c r="J35" s="27"/>
      <c r="K35" s="27"/>
      <c r="L35" s="27"/>
      <c r="M35" s="27"/>
      <c r="N35" s="27"/>
      <c r="O35" s="27"/>
    </row>
    <row r="36" spans="1:15" ht="39.6" customHeight="1" x14ac:dyDescent="0.2">
      <c r="A36" s="686" t="s">
        <v>151</v>
      </c>
      <c r="B36" s="686"/>
    </row>
  </sheetData>
  <mergeCells count="5">
    <mergeCell ref="A36:B36"/>
    <mergeCell ref="A34:B34"/>
    <mergeCell ref="A35:B35"/>
    <mergeCell ref="A2:B2"/>
    <mergeCell ref="A3:D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AR67"/>
  <sheetViews>
    <sheetView zoomScaleNormal="100" workbookViewId="0">
      <pane xSplit="1" ySplit="7" topLeftCell="C8" activePane="bottomRight" state="frozen"/>
      <selection pane="topRight" activeCell="B1" sqref="B1"/>
      <selection pane="bottomLeft" activeCell="A8" sqref="A8"/>
      <selection pane="bottomRight" activeCell="C6" sqref="C6:E6"/>
    </sheetView>
  </sheetViews>
  <sheetFormatPr defaultColWidth="9.140625" defaultRowHeight="12.75" x14ac:dyDescent="0.2"/>
  <cols>
    <col min="1" max="1" width="56.85546875" style="1" bestFit="1" customWidth="1"/>
    <col min="2" max="5" width="15.5703125" style="9" customWidth="1"/>
    <col min="6" max="8" width="15.5703125" style="18" customWidth="1"/>
    <col min="9" max="9" width="15.5703125" style="1" customWidth="1"/>
    <col min="10" max="10" width="15.5703125" style="19" customWidth="1"/>
    <col min="11" max="12" width="15.5703125" style="1" customWidth="1"/>
    <col min="13" max="13" width="15.5703125" style="24" customWidth="1"/>
    <col min="14" max="15" width="15.5703125" style="1" customWidth="1"/>
    <col min="16" max="16" width="15.5703125" style="24" customWidth="1"/>
    <col min="17" max="44" width="15.5703125" style="1" customWidth="1"/>
    <col min="45" max="16384" width="9.140625" style="1"/>
  </cols>
  <sheetData>
    <row r="1" spans="1:44" s="14" customFormat="1" x14ac:dyDescent="0.2">
      <c r="A1" s="13" t="s">
        <v>101</v>
      </c>
      <c r="B1" s="20"/>
      <c r="C1" s="20"/>
      <c r="D1" s="20"/>
      <c r="E1" s="20"/>
      <c r="F1" s="20"/>
      <c r="G1" s="20"/>
      <c r="H1" s="20"/>
      <c r="I1" s="14" t="s">
        <v>54</v>
      </c>
      <c r="J1" s="25"/>
      <c r="M1" s="23"/>
      <c r="P1" s="23"/>
    </row>
    <row r="2" spans="1:44" s="14" customFormat="1" x14ac:dyDescent="0.2">
      <c r="A2" s="28" t="s">
        <v>102</v>
      </c>
      <c r="B2" s="20"/>
      <c r="C2" s="20"/>
      <c r="D2" s="20"/>
      <c r="E2" s="20"/>
      <c r="F2" s="20"/>
      <c r="G2" s="20"/>
      <c r="H2" s="20"/>
      <c r="J2" s="25"/>
      <c r="M2" s="23"/>
      <c r="P2" s="23"/>
    </row>
    <row r="3" spans="1:44" s="14" customFormat="1" x14ac:dyDescent="0.2">
      <c r="A3" s="763" t="s">
        <v>23</v>
      </c>
      <c r="B3" s="763"/>
      <c r="C3" s="763"/>
      <c r="D3" s="763"/>
      <c r="E3" s="763"/>
      <c r="F3" s="763"/>
      <c r="G3" s="763"/>
      <c r="H3" s="507"/>
      <c r="J3" s="25"/>
      <c r="M3" s="23"/>
      <c r="P3" s="23"/>
    </row>
    <row r="4" spans="1:44" s="14" customFormat="1" x14ac:dyDescent="0.2">
      <c r="A4" s="16" t="s">
        <v>24</v>
      </c>
      <c r="B4" s="20"/>
      <c r="C4" s="20"/>
      <c r="D4" s="20"/>
      <c r="E4" s="20"/>
      <c r="F4" s="20"/>
      <c r="G4" s="20"/>
      <c r="H4" s="20"/>
      <c r="J4" s="25"/>
      <c r="M4" s="23"/>
      <c r="P4" s="23"/>
    </row>
    <row r="5" spans="1:44" s="14" customFormat="1" x14ac:dyDescent="0.2">
      <c r="A5" s="14" t="s">
        <v>103</v>
      </c>
      <c r="B5" s="499" t="s">
        <v>54</v>
      </c>
      <c r="C5" s="499"/>
      <c r="D5" s="499"/>
      <c r="E5" s="499"/>
      <c r="F5" s="499"/>
      <c r="G5" s="499"/>
      <c r="H5" s="499"/>
      <c r="J5" s="25"/>
      <c r="M5" s="23"/>
      <c r="P5" s="23"/>
    </row>
    <row r="6" spans="1:44" s="14" customFormat="1" ht="39" customHeight="1" x14ac:dyDescent="0.2">
      <c r="B6" s="501" t="s">
        <v>28</v>
      </c>
      <c r="C6" s="756" t="s">
        <v>183</v>
      </c>
      <c r="D6" s="757"/>
      <c r="E6" s="757"/>
      <c r="F6" s="761" t="s">
        <v>186</v>
      </c>
      <c r="G6" s="762"/>
      <c r="H6" s="762"/>
      <c r="I6" s="752" t="s">
        <v>163</v>
      </c>
      <c r="J6" s="718"/>
      <c r="K6" s="753"/>
      <c r="L6" s="767" t="s">
        <v>164</v>
      </c>
      <c r="M6" s="742"/>
      <c r="N6" s="719"/>
      <c r="O6" s="744" t="s">
        <v>165</v>
      </c>
      <c r="P6" s="744"/>
      <c r="Q6" s="744"/>
      <c r="R6" s="768" t="s">
        <v>179</v>
      </c>
      <c r="S6" s="769"/>
      <c r="T6" s="724"/>
      <c r="U6" s="770" t="s">
        <v>180</v>
      </c>
      <c r="V6" s="770"/>
      <c r="W6" s="770"/>
      <c r="X6" s="771" t="s">
        <v>181</v>
      </c>
      <c r="Y6" s="772"/>
      <c r="Z6" s="703"/>
      <c r="AA6" s="764" t="s">
        <v>182</v>
      </c>
      <c r="AB6" s="764"/>
      <c r="AC6" s="764"/>
      <c r="AD6" s="765" t="s">
        <v>170</v>
      </c>
      <c r="AE6" s="734"/>
      <c r="AF6" s="709"/>
      <c r="AG6" s="736" t="s">
        <v>171</v>
      </c>
      <c r="AH6" s="736"/>
      <c r="AI6" s="736"/>
      <c r="AJ6" s="766" t="s">
        <v>172</v>
      </c>
      <c r="AK6" s="738"/>
      <c r="AL6" s="714"/>
      <c r="AM6" s="731" t="s">
        <v>173</v>
      </c>
      <c r="AN6" s="731"/>
      <c r="AO6" s="731"/>
      <c r="AP6" s="732" t="s">
        <v>174</v>
      </c>
      <c r="AQ6" s="732"/>
      <c r="AR6" s="732"/>
    </row>
    <row r="7" spans="1:44" s="14" customFormat="1" ht="57" customHeight="1" x14ac:dyDescent="0.2">
      <c r="A7" s="56"/>
      <c r="B7" s="160" t="s">
        <v>104</v>
      </c>
      <c r="C7" s="206" t="s">
        <v>105</v>
      </c>
      <c r="D7" s="207" t="s">
        <v>34</v>
      </c>
      <c r="E7" s="214" t="s">
        <v>36</v>
      </c>
      <c r="F7" s="209" t="s">
        <v>105</v>
      </c>
      <c r="G7" s="210" t="s">
        <v>34</v>
      </c>
      <c r="H7" s="210" t="s">
        <v>36</v>
      </c>
      <c r="I7" s="473" t="s">
        <v>105</v>
      </c>
      <c r="J7" s="487" t="s">
        <v>34</v>
      </c>
      <c r="K7" s="488" t="s">
        <v>36</v>
      </c>
      <c r="L7" s="269" t="s">
        <v>105</v>
      </c>
      <c r="M7" s="309" t="s">
        <v>34</v>
      </c>
      <c r="N7" s="269" t="s">
        <v>36</v>
      </c>
      <c r="O7" s="272" t="s">
        <v>105</v>
      </c>
      <c r="P7" s="303" t="s">
        <v>34</v>
      </c>
      <c r="Q7" s="281" t="s">
        <v>36</v>
      </c>
      <c r="R7" s="351" t="s">
        <v>105</v>
      </c>
      <c r="S7" s="351" t="s">
        <v>34</v>
      </c>
      <c r="T7" s="351" t="s">
        <v>36</v>
      </c>
      <c r="U7" s="340" t="s">
        <v>105</v>
      </c>
      <c r="V7" s="341" t="s">
        <v>34</v>
      </c>
      <c r="W7" s="361" t="s">
        <v>36</v>
      </c>
      <c r="X7" s="331" t="s">
        <v>105</v>
      </c>
      <c r="Y7" s="331" t="s">
        <v>34</v>
      </c>
      <c r="Z7" s="331" t="s">
        <v>36</v>
      </c>
      <c r="AA7" s="170" t="s">
        <v>105</v>
      </c>
      <c r="AB7" s="171" t="s">
        <v>34</v>
      </c>
      <c r="AC7" s="181" t="s">
        <v>36</v>
      </c>
      <c r="AD7" s="402" t="s">
        <v>105</v>
      </c>
      <c r="AE7" s="402" t="s">
        <v>34</v>
      </c>
      <c r="AF7" s="402" t="s">
        <v>36</v>
      </c>
      <c r="AG7" s="405" t="s">
        <v>105</v>
      </c>
      <c r="AH7" s="406" t="s">
        <v>34</v>
      </c>
      <c r="AI7" s="429" t="s">
        <v>36</v>
      </c>
      <c r="AJ7" s="561" t="s">
        <v>105</v>
      </c>
      <c r="AK7" s="561" t="s">
        <v>34</v>
      </c>
      <c r="AL7" s="561" t="s">
        <v>36</v>
      </c>
      <c r="AM7" s="455" t="s">
        <v>105</v>
      </c>
      <c r="AN7" s="456" t="s">
        <v>34</v>
      </c>
      <c r="AO7" s="467" t="s">
        <v>36</v>
      </c>
      <c r="AP7" s="532" t="s">
        <v>105</v>
      </c>
      <c r="AQ7" s="533" t="s">
        <v>34</v>
      </c>
      <c r="AR7" s="536" t="s">
        <v>36</v>
      </c>
    </row>
    <row r="8" spans="1:44" ht="14.45" customHeight="1" x14ac:dyDescent="0.2">
      <c r="A8" s="27" t="s">
        <v>106</v>
      </c>
      <c r="B8" s="161"/>
      <c r="C8" s="227"/>
      <c r="D8" s="189"/>
      <c r="E8" s="220"/>
      <c r="F8" s="233"/>
      <c r="G8" s="199"/>
      <c r="H8" s="237"/>
      <c r="I8" s="489"/>
      <c r="J8" s="490"/>
      <c r="K8" s="491"/>
      <c r="L8" s="257"/>
      <c r="M8" s="310"/>
      <c r="N8" s="262"/>
      <c r="O8" s="304"/>
      <c r="P8" s="305"/>
      <c r="Q8" s="287"/>
      <c r="R8" s="629"/>
      <c r="S8" s="353"/>
      <c r="T8" s="367"/>
      <c r="U8" s="646"/>
      <c r="V8" s="343"/>
      <c r="W8" s="363"/>
      <c r="X8" s="659"/>
      <c r="Y8" s="333"/>
      <c r="Z8" s="376"/>
      <c r="AA8" s="672"/>
      <c r="AB8" s="173"/>
      <c r="AC8" s="182"/>
      <c r="AD8" s="394"/>
      <c r="AE8" s="394"/>
      <c r="AF8" s="399"/>
      <c r="AG8" s="430"/>
      <c r="AH8" s="384"/>
      <c r="AI8" s="431"/>
      <c r="AJ8" s="573"/>
      <c r="AK8" s="573"/>
      <c r="AL8" s="574"/>
      <c r="AM8" s="570"/>
      <c r="AN8" s="449"/>
      <c r="AO8" s="469"/>
      <c r="AP8" s="549"/>
      <c r="AQ8" s="526"/>
      <c r="AR8" s="542"/>
    </row>
    <row r="9" spans="1:44" ht="14.45" customHeight="1" x14ac:dyDescent="0.2">
      <c r="A9" s="6" t="s">
        <v>107</v>
      </c>
      <c r="B9" s="162">
        <v>377.12799999999999</v>
      </c>
      <c r="C9" s="228">
        <v>377.12799999999999</v>
      </c>
      <c r="D9" s="190">
        <f>C9-B9</f>
        <v>0</v>
      </c>
      <c r="E9" s="213">
        <f>(C9-B9)/B9</f>
        <v>0</v>
      </c>
      <c r="F9" s="620">
        <v>377.12799999999999</v>
      </c>
      <c r="G9" s="200">
        <f>F9-B9</f>
        <v>0</v>
      </c>
      <c r="H9" s="202">
        <f>(F9-B9)/B9</f>
        <v>0</v>
      </c>
      <c r="I9" s="492">
        <v>377.12799999999999</v>
      </c>
      <c r="J9" s="493">
        <f>I9-B9</f>
        <v>0</v>
      </c>
      <c r="K9" s="250">
        <f>(I9-B9)/B9</f>
        <v>0</v>
      </c>
      <c r="L9" s="311">
        <v>377.12799999999999</v>
      </c>
      <c r="M9" s="312">
        <f>L9-B9</f>
        <v>0</v>
      </c>
      <c r="N9" s="257">
        <f>(L9-B9)/B9</f>
        <v>0</v>
      </c>
      <c r="O9" s="306">
        <v>377.12799999999999</v>
      </c>
      <c r="P9" s="307">
        <f>O9-B9</f>
        <v>0</v>
      </c>
      <c r="Q9" s="280">
        <f>(O9-B9)/B9</f>
        <v>0</v>
      </c>
      <c r="R9" s="633">
        <v>377.12799999999999</v>
      </c>
      <c r="S9" s="354">
        <f>R9-B9</f>
        <v>0</v>
      </c>
      <c r="T9" s="370">
        <f>(R9-B9)/B9</f>
        <v>0</v>
      </c>
      <c r="U9" s="647">
        <v>377.12799999999999</v>
      </c>
      <c r="V9" s="344">
        <f>U9-B9</f>
        <v>0</v>
      </c>
      <c r="W9" s="364">
        <f>(U9-B9)/B9</f>
        <v>0</v>
      </c>
      <c r="X9" s="661">
        <v>377.12799999999999</v>
      </c>
      <c r="Y9" s="334">
        <f>X9-B9</f>
        <v>0</v>
      </c>
      <c r="Z9" s="379">
        <f>(X9-B9)/B9</f>
        <v>0</v>
      </c>
      <c r="AA9" s="673">
        <v>377.12799999999999</v>
      </c>
      <c r="AB9" s="174">
        <f>AA9-B9</f>
        <v>0</v>
      </c>
      <c r="AC9" s="183">
        <f>(AA9-B9)/B9</f>
        <v>0</v>
      </c>
      <c r="AD9" s="428">
        <v>377.12799999999999</v>
      </c>
      <c r="AE9" s="395">
        <f>AD9-B9</f>
        <v>0</v>
      </c>
      <c r="AF9" s="394">
        <f>(AD9-B9)/B9</f>
        <v>0</v>
      </c>
      <c r="AG9" s="432">
        <v>377.12799999999999</v>
      </c>
      <c r="AH9" s="385">
        <f>AG9-B9</f>
        <v>0</v>
      </c>
      <c r="AI9" s="387">
        <f>(AG9-B9)/B9</f>
        <v>0</v>
      </c>
      <c r="AJ9" s="575">
        <v>377.12799999999999</v>
      </c>
      <c r="AK9" s="576">
        <f>AJ9-B9</f>
        <v>0</v>
      </c>
      <c r="AL9" s="573">
        <f>(AJ9-B9)/B9</f>
        <v>0</v>
      </c>
      <c r="AM9" s="571">
        <v>377.12799999999999</v>
      </c>
      <c r="AN9" s="450">
        <f>AM9-B9</f>
        <v>0</v>
      </c>
      <c r="AO9" s="452">
        <f>(AM9-B9)/B9</f>
        <v>0</v>
      </c>
      <c r="AP9" s="550">
        <v>377.12799999999999</v>
      </c>
      <c r="AQ9" s="527">
        <f>AP9-B9</f>
        <v>0</v>
      </c>
      <c r="AR9" s="529">
        <f>(AP9-B9)/B9</f>
        <v>0</v>
      </c>
    </row>
    <row r="10" spans="1:44" ht="14.45" customHeight="1" x14ac:dyDescent="0.2">
      <c r="A10" s="6" t="s">
        <v>108</v>
      </c>
      <c r="B10" s="163">
        <v>1910.5391360000001</v>
      </c>
      <c r="C10" s="229">
        <v>1910.5391360000001</v>
      </c>
      <c r="D10" s="230">
        <f>C10-B10</f>
        <v>0</v>
      </c>
      <c r="E10" s="213">
        <f>(C10-B10)/B10</f>
        <v>0</v>
      </c>
      <c r="F10" s="621">
        <v>1910.5391360000001</v>
      </c>
      <c r="G10" s="619">
        <f t="shared" ref="G10:G64" si="0">F10-B10</f>
        <v>0</v>
      </c>
      <c r="H10" s="202">
        <f t="shared" ref="H10:H64" si="1">(F10-B10)/B10</f>
        <v>0</v>
      </c>
      <c r="I10" s="494">
        <v>1910.5391360000001</v>
      </c>
      <c r="J10" s="495">
        <f>I10-B10</f>
        <v>0</v>
      </c>
      <c r="K10" s="250">
        <f>(I10-B10)/B10</f>
        <v>0</v>
      </c>
      <c r="L10" s="296">
        <v>1910.5391360000001</v>
      </c>
      <c r="M10" s="310">
        <f t="shared" ref="M10:M64" si="2">L10-B10</f>
        <v>0</v>
      </c>
      <c r="N10" s="257">
        <f t="shared" ref="N10:N64" si="3">(L10-B10)/B10</f>
        <v>0</v>
      </c>
      <c r="O10" s="308">
        <v>1910.5391360000001</v>
      </c>
      <c r="P10" s="305">
        <f t="shared" ref="P10:P64" si="4">O10-B10</f>
        <v>0</v>
      </c>
      <c r="Q10" s="280">
        <f t="shared" ref="Q10:Q64" si="5">(O10-B10)/B10</f>
        <v>0</v>
      </c>
      <c r="R10" s="634">
        <v>1910.5391360000001</v>
      </c>
      <c r="S10" s="632">
        <f t="shared" ref="S10:S64" si="6">R10-B10</f>
        <v>0</v>
      </c>
      <c r="T10" s="370">
        <f t="shared" ref="T10:T64" si="7">(R10-B10)/B10</f>
        <v>0</v>
      </c>
      <c r="U10" s="648">
        <v>1910.5391360000001</v>
      </c>
      <c r="V10" s="650">
        <f t="shared" ref="V10:V64" si="8">U10-B10</f>
        <v>0</v>
      </c>
      <c r="W10" s="364">
        <f t="shared" ref="W10:W64" si="9">(U10-B10)/B10</f>
        <v>0</v>
      </c>
      <c r="X10" s="662">
        <v>1910.5391360000001</v>
      </c>
      <c r="Y10" s="660">
        <f t="shared" ref="Y10:Y64" si="10">X10-B10</f>
        <v>0</v>
      </c>
      <c r="Z10" s="379">
        <f t="shared" ref="Z10:Z64" si="11">(X10-B10)/B10</f>
        <v>0</v>
      </c>
      <c r="AA10" s="674">
        <v>1910.5391360000001</v>
      </c>
      <c r="AB10" s="676">
        <f t="shared" ref="AB10:AB64" si="12">AA10-B10</f>
        <v>0</v>
      </c>
      <c r="AC10" s="183">
        <f t="shared" ref="AC10:AC64" si="13">(AA10-B10)/B10</f>
        <v>0</v>
      </c>
      <c r="AD10" s="422">
        <v>1910.5391360000001</v>
      </c>
      <c r="AE10" s="422">
        <f t="shared" ref="AE10:AE64" si="14">AD10-B10</f>
        <v>0</v>
      </c>
      <c r="AF10" s="394">
        <f t="shared" ref="AF10:AF64" si="15">(AD10-B10)/B10</f>
        <v>0</v>
      </c>
      <c r="AG10" s="433">
        <v>1910.5391360000001</v>
      </c>
      <c r="AH10" s="434">
        <f t="shared" ref="AH10:AH64" si="16">AG10-B10</f>
        <v>0</v>
      </c>
      <c r="AI10" s="387">
        <f>(AG10-B10)/B10</f>
        <v>0</v>
      </c>
      <c r="AJ10" s="577">
        <v>1910.5391360000001</v>
      </c>
      <c r="AK10" s="577">
        <f t="shared" ref="AK10:AK64" si="17">AJ10-B10</f>
        <v>0</v>
      </c>
      <c r="AL10" s="573">
        <f t="shared" ref="AL10:AL64" si="18">(AJ10-B10)/B10</f>
        <v>0</v>
      </c>
      <c r="AM10" s="572">
        <v>1910.5391360000001</v>
      </c>
      <c r="AN10" s="466">
        <f t="shared" ref="AN10:AN64" si="19">AM10-B10</f>
        <v>0</v>
      </c>
      <c r="AO10" s="452">
        <f t="shared" ref="AO10:AO64" si="20">(AM10-B10)/B10</f>
        <v>0</v>
      </c>
      <c r="AP10" s="551">
        <v>1910.5391360000001</v>
      </c>
      <c r="AQ10" s="552">
        <f t="shared" ref="AQ10:AQ64" si="21">AP10-B10</f>
        <v>0</v>
      </c>
      <c r="AR10" s="529">
        <f t="shared" ref="AR10:AR64" si="22">(AP10-B10)/B10</f>
        <v>0</v>
      </c>
    </row>
    <row r="11" spans="1:44" ht="14.45" customHeight="1" x14ac:dyDescent="0.2">
      <c r="A11" s="3"/>
      <c r="B11" s="164"/>
      <c r="C11" s="192"/>
      <c r="D11" s="193"/>
      <c r="E11" s="220"/>
      <c r="F11" s="203"/>
      <c r="G11" s="200"/>
      <c r="H11" s="202"/>
      <c r="I11" s="251"/>
      <c r="J11" s="495"/>
      <c r="K11" s="250"/>
      <c r="L11" s="262"/>
      <c r="M11" s="310"/>
      <c r="N11" s="257"/>
      <c r="O11" s="276"/>
      <c r="P11" s="305"/>
      <c r="Q11" s="280"/>
      <c r="R11" s="357"/>
      <c r="S11" s="354"/>
      <c r="T11" s="370"/>
      <c r="U11" s="346"/>
      <c r="V11" s="344"/>
      <c r="W11" s="364"/>
      <c r="X11" s="337"/>
      <c r="Y11" s="334"/>
      <c r="Z11" s="379"/>
      <c r="AA11" s="176"/>
      <c r="AB11" s="174"/>
      <c r="AC11" s="183"/>
      <c r="AD11" s="399"/>
      <c r="AE11" s="395"/>
      <c r="AF11" s="394"/>
      <c r="AG11" s="388"/>
      <c r="AH11" s="385"/>
      <c r="AI11" s="387"/>
      <c r="AJ11" s="574"/>
      <c r="AK11" s="576"/>
      <c r="AL11" s="573"/>
      <c r="AM11" s="453"/>
      <c r="AN11" s="450"/>
      <c r="AO11" s="452"/>
      <c r="AP11" s="530"/>
      <c r="AQ11" s="527"/>
      <c r="AR11" s="529"/>
    </row>
    <row r="12" spans="1:44" ht="14.45" customHeight="1" x14ac:dyDescent="0.2">
      <c r="A12" s="27" t="s">
        <v>109</v>
      </c>
      <c r="B12" s="164"/>
      <c r="C12" s="192"/>
      <c r="D12" s="193"/>
      <c r="E12" s="220"/>
      <c r="F12" s="203"/>
      <c r="G12" s="200"/>
      <c r="H12" s="202"/>
      <c r="I12" s="251"/>
      <c r="J12" s="495"/>
      <c r="K12" s="250"/>
      <c r="L12" s="262"/>
      <c r="M12" s="310"/>
      <c r="N12" s="257"/>
      <c r="O12" s="276"/>
      <c r="P12" s="305"/>
      <c r="Q12" s="280"/>
      <c r="R12" s="357"/>
      <c r="S12" s="354"/>
      <c r="T12" s="370"/>
      <c r="U12" s="346"/>
      <c r="V12" s="344"/>
      <c r="W12" s="364"/>
      <c r="X12" s="337"/>
      <c r="Y12" s="334"/>
      <c r="Z12" s="379"/>
      <c r="AA12" s="176"/>
      <c r="AB12" s="174"/>
      <c r="AC12" s="183"/>
      <c r="AD12" s="399"/>
      <c r="AE12" s="395"/>
      <c r="AF12" s="394"/>
      <c r="AG12" s="388"/>
      <c r="AH12" s="385"/>
      <c r="AI12" s="387"/>
      <c r="AJ12" s="574"/>
      <c r="AK12" s="576"/>
      <c r="AL12" s="573"/>
      <c r="AM12" s="453"/>
      <c r="AN12" s="450"/>
      <c r="AO12" s="452"/>
      <c r="AP12" s="530"/>
      <c r="AQ12" s="527"/>
      <c r="AR12" s="529"/>
    </row>
    <row r="13" spans="1:44" ht="14.45" customHeight="1" x14ac:dyDescent="0.2">
      <c r="A13" s="6" t="s">
        <v>110</v>
      </c>
      <c r="B13" s="165">
        <v>601.375</v>
      </c>
      <c r="C13" s="188">
        <v>601.375</v>
      </c>
      <c r="D13" s="190">
        <f>C13-B13</f>
        <v>0</v>
      </c>
      <c r="E13" s="213">
        <f>(C13-B13)/B13</f>
        <v>0</v>
      </c>
      <c r="F13" s="198">
        <v>601.375</v>
      </c>
      <c r="G13" s="200">
        <f t="shared" si="0"/>
        <v>0</v>
      </c>
      <c r="H13" s="202">
        <f t="shared" si="1"/>
        <v>0</v>
      </c>
      <c r="I13" s="246">
        <v>601.375</v>
      </c>
      <c r="J13" s="493">
        <f>I13-B13</f>
        <v>0</v>
      </c>
      <c r="K13" s="250">
        <f>(I13-B13)/B13</f>
        <v>0</v>
      </c>
      <c r="L13" s="258">
        <v>601.375</v>
      </c>
      <c r="M13" s="312">
        <f t="shared" si="2"/>
        <v>0</v>
      </c>
      <c r="N13" s="257">
        <f t="shared" si="3"/>
        <v>0</v>
      </c>
      <c r="O13" s="274">
        <v>601.375</v>
      </c>
      <c r="P13" s="307">
        <f t="shared" si="4"/>
        <v>0</v>
      </c>
      <c r="Q13" s="280">
        <f t="shared" si="5"/>
        <v>0</v>
      </c>
      <c r="R13" s="633">
        <v>601.375</v>
      </c>
      <c r="S13" s="354">
        <f t="shared" si="6"/>
        <v>0</v>
      </c>
      <c r="T13" s="370">
        <f t="shared" si="7"/>
        <v>0</v>
      </c>
      <c r="U13" s="647">
        <v>601.375</v>
      </c>
      <c r="V13" s="344">
        <f t="shared" si="8"/>
        <v>0</v>
      </c>
      <c r="W13" s="364">
        <f t="shared" si="9"/>
        <v>0</v>
      </c>
      <c r="X13" s="661">
        <v>601.375</v>
      </c>
      <c r="Y13" s="334">
        <f t="shared" si="10"/>
        <v>0</v>
      </c>
      <c r="Z13" s="379">
        <f t="shared" si="11"/>
        <v>0</v>
      </c>
      <c r="AA13" s="673">
        <v>601.375</v>
      </c>
      <c r="AB13" s="174">
        <f t="shared" si="12"/>
        <v>0</v>
      </c>
      <c r="AC13" s="183">
        <f t="shared" si="13"/>
        <v>0</v>
      </c>
      <c r="AD13" s="395">
        <v>601.375</v>
      </c>
      <c r="AE13" s="395">
        <f t="shared" si="14"/>
        <v>0</v>
      </c>
      <c r="AF13" s="394">
        <f t="shared" si="15"/>
        <v>0</v>
      </c>
      <c r="AG13" s="383">
        <v>601.375</v>
      </c>
      <c r="AH13" s="385">
        <f t="shared" si="16"/>
        <v>0</v>
      </c>
      <c r="AI13" s="387">
        <f>(AG13-B13)/B13</f>
        <v>0</v>
      </c>
      <c r="AJ13" s="576">
        <v>601.375</v>
      </c>
      <c r="AK13" s="576">
        <f t="shared" si="17"/>
        <v>0</v>
      </c>
      <c r="AL13" s="573">
        <f t="shared" si="18"/>
        <v>0</v>
      </c>
      <c r="AM13" s="448">
        <v>601.375</v>
      </c>
      <c r="AN13" s="450">
        <f t="shared" si="19"/>
        <v>0</v>
      </c>
      <c r="AO13" s="452">
        <f t="shared" si="20"/>
        <v>0</v>
      </c>
      <c r="AP13" s="525">
        <v>601.375</v>
      </c>
      <c r="AQ13" s="527">
        <f t="shared" si="21"/>
        <v>0</v>
      </c>
      <c r="AR13" s="529">
        <f t="shared" si="22"/>
        <v>0</v>
      </c>
    </row>
    <row r="14" spans="1:44" ht="14.45" customHeight="1" x14ac:dyDescent="0.2">
      <c r="A14" s="6" t="s">
        <v>111</v>
      </c>
      <c r="B14" s="163">
        <v>4158.164992</v>
      </c>
      <c r="C14" s="229">
        <v>4158.164992</v>
      </c>
      <c r="D14" s="230">
        <f>C14-B14</f>
        <v>0</v>
      </c>
      <c r="E14" s="213">
        <f>(C14-B14)/B14</f>
        <v>0</v>
      </c>
      <c r="F14" s="621">
        <v>4158.164992</v>
      </c>
      <c r="G14" s="619">
        <f t="shared" si="0"/>
        <v>0</v>
      </c>
      <c r="H14" s="202">
        <f t="shared" si="1"/>
        <v>0</v>
      </c>
      <c r="I14" s="494">
        <v>4158.164992</v>
      </c>
      <c r="J14" s="495">
        <f>I14-B14</f>
        <v>0</v>
      </c>
      <c r="K14" s="250">
        <f>(I14-B14)/B14</f>
        <v>0</v>
      </c>
      <c r="L14" s="296">
        <v>4158.164992</v>
      </c>
      <c r="M14" s="310">
        <f t="shared" si="2"/>
        <v>0</v>
      </c>
      <c r="N14" s="257">
        <f t="shared" si="3"/>
        <v>0</v>
      </c>
      <c r="O14" s="308">
        <v>4158.164992</v>
      </c>
      <c r="P14" s="305">
        <f t="shared" si="4"/>
        <v>0</v>
      </c>
      <c r="Q14" s="280">
        <f t="shared" si="5"/>
        <v>0</v>
      </c>
      <c r="R14" s="634">
        <v>4158.164992</v>
      </c>
      <c r="S14" s="632">
        <f t="shared" si="6"/>
        <v>0</v>
      </c>
      <c r="T14" s="370">
        <f t="shared" si="7"/>
        <v>0</v>
      </c>
      <c r="U14" s="648">
        <v>4158.164992</v>
      </c>
      <c r="V14" s="650">
        <f t="shared" si="8"/>
        <v>0</v>
      </c>
      <c r="W14" s="364">
        <f t="shared" si="9"/>
        <v>0</v>
      </c>
      <c r="X14" s="662">
        <v>4158.164992</v>
      </c>
      <c r="Y14" s="660">
        <f t="shared" si="10"/>
        <v>0</v>
      </c>
      <c r="Z14" s="379">
        <f t="shared" si="11"/>
        <v>0</v>
      </c>
      <c r="AA14" s="674">
        <v>4158.164992</v>
      </c>
      <c r="AB14" s="676">
        <f t="shared" si="12"/>
        <v>0</v>
      </c>
      <c r="AC14" s="183">
        <f t="shared" si="13"/>
        <v>0</v>
      </c>
      <c r="AD14" s="422">
        <v>4158.164992</v>
      </c>
      <c r="AE14" s="422">
        <f t="shared" si="14"/>
        <v>0</v>
      </c>
      <c r="AF14" s="394">
        <f t="shared" si="15"/>
        <v>0</v>
      </c>
      <c r="AG14" s="433">
        <v>4158.164992</v>
      </c>
      <c r="AH14" s="434">
        <f t="shared" si="16"/>
        <v>0</v>
      </c>
      <c r="AI14" s="387">
        <f>(AG14-B14)/B14</f>
        <v>0</v>
      </c>
      <c r="AJ14" s="577">
        <v>4158.164992</v>
      </c>
      <c r="AK14" s="577">
        <f t="shared" si="17"/>
        <v>0</v>
      </c>
      <c r="AL14" s="573">
        <f t="shared" si="18"/>
        <v>0</v>
      </c>
      <c r="AM14" s="572">
        <v>4158.164992</v>
      </c>
      <c r="AN14" s="466">
        <f t="shared" si="19"/>
        <v>0</v>
      </c>
      <c r="AO14" s="452">
        <f t="shared" si="20"/>
        <v>0</v>
      </c>
      <c r="AP14" s="551">
        <v>4158.164992</v>
      </c>
      <c r="AQ14" s="552">
        <f t="shared" si="21"/>
        <v>0</v>
      </c>
      <c r="AR14" s="529">
        <f t="shared" si="22"/>
        <v>0</v>
      </c>
    </row>
    <row r="15" spans="1:44" ht="14.45" customHeight="1" x14ac:dyDescent="0.2">
      <c r="A15" s="3"/>
      <c r="B15" s="164"/>
      <c r="C15" s="192"/>
      <c r="D15" s="193"/>
      <c r="E15" s="220"/>
      <c r="F15" s="203"/>
      <c r="G15" s="200"/>
      <c r="H15" s="202"/>
      <c r="I15" s="251"/>
      <c r="J15" s="495"/>
      <c r="K15" s="250"/>
      <c r="L15" s="262"/>
      <c r="M15" s="310"/>
      <c r="N15" s="257"/>
      <c r="O15" s="276"/>
      <c r="P15" s="305"/>
      <c r="Q15" s="280"/>
      <c r="R15" s="357"/>
      <c r="S15" s="354"/>
      <c r="T15" s="370"/>
      <c r="U15" s="346"/>
      <c r="V15" s="344"/>
      <c r="W15" s="364"/>
      <c r="X15" s="337"/>
      <c r="Y15" s="334"/>
      <c r="Z15" s="379"/>
      <c r="AA15" s="176"/>
      <c r="AB15" s="174"/>
      <c r="AC15" s="183"/>
      <c r="AD15" s="399"/>
      <c r="AE15" s="395"/>
      <c r="AF15" s="394"/>
      <c r="AG15" s="388"/>
      <c r="AH15" s="385"/>
      <c r="AI15" s="387"/>
      <c r="AJ15" s="574"/>
      <c r="AK15" s="576"/>
      <c r="AL15" s="573"/>
      <c r="AM15" s="453"/>
      <c r="AN15" s="450"/>
      <c r="AO15" s="452"/>
      <c r="AP15" s="530"/>
      <c r="AQ15" s="527"/>
      <c r="AR15" s="529"/>
    </row>
    <row r="16" spans="1:44" ht="25.5" x14ac:dyDescent="0.2">
      <c r="A16" s="29" t="s">
        <v>112</v>
      </c>
      <c r="B16" s="164"/>
      <c r="C16" s="192"/>
      <c r="D16" s="193"/>
      <c r="E16" s="220"/>
      <c r="F16" s="203"/>
      <c r="G16" s="200"/>
      <c r="H16" s="202"/>
      <c r="I16" s="251"/>
      <c r="J16" s="495"/>
      <c r="K16" s="250"/>
      <c r="L16" s="262"/>
      <c r="M16" s="310"/>
      <c r="N16" s="257"/>
      <c r="O16" s="276"/>
      <c r="P16" s="305"/>
      <c r="Q16" s="280"/>
      <c r="R16" s="357"/>
      <c r="S16" s="354"/>
      <c r="T16" s="370"/>
      <c r="U16" s="346"/>
      <c r="V16" s="344"/>
      <c r="W16" s="364"/>
      <c r="X16" s="337"/>
      <c r="Y16" s="334"/>
      <c r="Z16" s="379"/>
      <c r="AA16" s="176"/>
      <c r="AB16" s="174"/>
      <c r="AC16" s="183"/>
      <c r="AD16" s="399"/>
      <c r="AE16" s="395"/>
      <c r="AF16" s="394"/>
      <c r="AG16" s="388"/>
      <c r="AH16" s="385"/>
      <c r="AI16" s="387"/>
      <c r="AJ16" s="574"/>
      <c r="AK16" s="576"/>
      <c r="AL16" s="573"/>
      <c r="AM16" s="453"/>
      <c r="AN16" s="450"/>
      <c r="AO16" s="452"/>
      <c r="AP16" s="530"/>
      <c r="AQ16" s="527"/>
      <c r="AR16" s="529"/>
    </row>
    <row r="17" spans="1:44" ht="14.45" customHeight="1" x14ac:dyDescent="0.2">
      <c r="A17" s="6" t="s">
        <v>113</v>
      </c>
      <c r="B17" s="165">
        <v>141.43700000000001</v>
      </c>
      <c r="C17" s="188">
        <v>141.56299999999999</v>
      </c>
      <c r="D17" s="231">
        <f>C17-B17</f>
        <v>0.12599999999997635</v>
      </c>
      <c r="E17" s="213">
        <f>(C17-B17)/B17</f>
        <v>8.9085599949077212E-4</v>
      </c>
      <c r="F17" s="198">
        <v>141.43700000000001</v>
      </c>
      <c r="G17" s="200">
        <f t="shared" si="0"/>
        <v>0</v>
      </c>
      <c r="H17" s="202">
        <f t="shared" si="1"/>
        <v>0</v>
      </c>
      <c r="I17" s="246">
        <v>197.18299999999999</v>
      </c>
      <c r="J17" s="493">
        <f>I17-B17</f>
        <v>55.745999999999981</v>
      </c>
      <c r="K17" s="250">
        <f>(I17-B17)/B17</f>
        <v>0.39414014720334833</v>
      </c>
      <c r="L17" s="258">
        <v>181.619</v>
      </c>
      <c r="M17" s="312">
        <f t="shared" si="2"/>
        <v>40.181999999999988</v>
      </c>
      <c r="N17" s="257">
        <f t="shared" si="3"/>
        <v>0.28409822040908661</v>
      </c>
      <c r="O17" s="274">
        <v>221.87799999999999</v>
      </c>
      <c r="P17" s="307">
        <f t="shared" si="4"/>
        <v>80.440999999999974</v>
      </c>
      <c r="Q17" s="280">
        <f t="shared" si="5"/>
        <v>0.56874085281786213</v>
      </c>
      <c r="R17" s="633">
        <v>231.84800000000001</v>
      </c>
      <c r="S17" s="354">
        <f t="shared" si="6"/>
        <v>90.411000000000001</v>
      </c>
      <c r="T17" s="370">
        <f t="shared" si="7"/>
        <v>0.63923160134901047</v>
      </c>
      <c r="U17" s="647">
        <v>311.02800000000002</v>
      </c>
      <c r="V17" s="344">
        <f t="shared" si="8"/>
        <v>169.59100000000001</v>
      </c>
      <c r="W17" s="364">
        <f t="shared" si="9"/>
        <v>1.1990568238862531</v>
      </c>
      <c r="X17" s="661">
        <v>334.36599999999999</v>
      </c>
      <c r="Y17" s="334">
        <f t="shared" si="10"/>
        <v>192.92899999999997</v>
      </c>
      <c r="Z17" s="379">
        <f t="shared" si="11"/>
        <v>1.3640631517919637</v>
      </c>
      <c r="AA17" s="673">
        <v>366.666</v>
      </c>
      <c r="AB17" s="174">
        <f t="shared" si="12"/>
        <v>225.22899999999998</v>
      </c>
      <c r="AC17" s="183">
        <f t="shared" si="13"/>
        <v>1.5924333802328949</v>
      </c>
      <c r="AD17" s="395">
        <v>146.95599999999999</v>
      </c>
      <c r="AE17" s="395">
        <f t="shared" si="14"/>
        <v>5.518999999999977</v>
      </c>
      <c r="AF17" s="394">
        <f t="shared" si="15"/>
        <v>3.9020906834845027E-2</v>
      </c>
      <c r="AG17" s="383">
        <v>249.67400000000001</v>
      </c>
      <c r="AH17" s="385">
        <f t="shared" si="16"/>
        <v>108.23699999999999</v>
      </c>
      <c r="AI17" s="387">
        <f>(AG17-B17)/B17</f>
        <v>0.76526651441984761</v>
      </c>
      <c r="AJ17" s="576">
        <v>313.40800000000002</v>
      </c>
      <c r="AK17" s="576">
        <f t="shared" si="17"/>
        <v>171.971</v>
      </c>
      <c r="AL17" s="573">
        <f t="shared" si="18"/>
        <v>1.2158841038766375</v>
      </c>
      <c r="AM17" s="448">
        <v>340.40800000000002</v>
      </c>
      <c r="AN17" s="450">
        <f t="shared" si="19"/>
        <v>198.971</v>
      </c>
      <c r="AO17" s="452">
        <f t="shared" si="20"/>
        <v>1.4067818180532674</v>
      </c>
      <c r="AP17" s="525">
        <v>406.87299999999999</v>
      </c>
      <c r="AQ17" s="527">
        <f t="shared" si="21"/>
        <v>265.43599999999998</v>
      </c>
      <c r="AR17" s="529">
        <f t="shared" si="22"/>
        <v>1.8767083577847379</v>
      </c>
    </row>
    <row r="18" spans="1:44" ht="14.45" customHeight="1" x14ac:dyDescent="0.2">
      <c r="A18" s="6" t="s">
        <v>108</v>
      </c>
      <c r="B18" s="163">
        <v>1046.5409999999999</v>
      </c>
      <c r="C18" s="229">
        <v>1046.968216</v>
      </c>
      <c r="D18" s="232">
        <f>C18-B18</f>
        <v>0.427216000000044</v>
      </c>
      <c r="E18" s="213">
        <f>(C18-B18)/B18</f>
        <v>4.0821716492716865E-4</v>
      </c>
      <c r="F18" s="621">
        <v>1047.846352</v>
      </c>
      <c r="G18" s="619">
        <f t="shared" si="0"/>
        <v>1.3053520000000844</v>
      </c>
      <c r="H18" s="202">
        <f t="shared" si="1"/>
        <v>1.2473013479644701E-3</v>
      </c>
      <c r="I18" s="494">
        <v>1241.982</v>
      </c>
      <c r="J18" s="495">
        <f>I18-B18</f>
        <v>195.44100000000003</v>
      </c>
      <c r="K18" s="250">
        <f>(I18-B18)/B18</f>
        <v>0.18674949189759413</v>
      </c>
      <c r="L18" s="296">
        <v>1647.7618399999999</v>
      </c>
      <c r="M18" s="310">
        <f t="shared" si="2"/>
        <v>601.22083999999995</v>
      </c>
      <c r="N18" s="257">
        <f t="shared" si="3"/>
        <v>0.5744837899327403</v>
      </c>
      <c r="O18" s="308">
        <v>2413.0799039999997</v>
      </c>
      <c r="P18" s="305">
        <f t="shared" si="4"/>
        <v>1366.5389039999998</v>
      </c>
      <c r="Q18" s="280">
        <f t="shared" si="5"/>
        <v>1.3057671930674477</v>
      </c>
      <c r="R18" s="634">
        <v>2578.9955840000002</v>
      </c>
      <c r="S18" s="632">
        <f t="shared" si="6"/>
        <v>1532.4545840000003</v>
      </c>
      <c r="T18" s="370">
        <f t="shared" si="7"/>
        <v>1.4643043932344746</v>
      </c>
      <c r="U18" s="648">
        <v>4676.2855040000004</v>
      </c>
      <c r="V18" s="650">
        <f t="shared" si="8"/>
        <v>3629.7445040000002</v>
      </c>
      <c r="W18" s="364">
        <f t="shared" si="9"/>
        <v>3.4683251817176779</v>
      </c>
      <c r="X18" s="662">
        <v>5767.1935999999996</v>
      </c>
      <c r="Y18" s="660">
        <f t="shared" si="10"/>
        <v>4720.6525999999994</v>
      </c>
      <c r="Z18" s="379">
        <f t="shared" si="11"/>
        <v>4.5107192169250894</v>
      </c>
      <c r="AA18" s="674">
        <v>7203.8477439999997</v>
      </c>
      <c r="AB18" s="676">
        <f t="shared" si="12"/>
        <v>6157.3067439999995</v>
      </c>
      <c r="AC18" s="183">
        <f t="shared" si="13"/>
        <v>5.883483536717625</v>
      </c>
      <c r="AD18" s="422">
        <v>1253.4570720000002</v>
      </c>
      <c r="AE18" s="422">
        <f t="shared" si="14"/>
        <v>206.91607200000021</v>
      </c>
      <c r="AF18" s="394">
        <f t="shared" si="15"/>
        <v>0.19771425295330067</v>
      </c>
      <c r="AG18" s="433">
        <v>3081.2530240000001</v>
      </c>
      <c r="AH18" s="434">
        <f t="shared" si="16"/>
        <v>2034.7120240000002</v>
      </c>
      <c r="AI18" s="387">
        <f>(AG18-B18)/B18</f>
        <v>1.9442258105511396</v>
      </c>
      <c r="AJ18" s="577">
        <v>5040.9926399999995</v>
      </c>
      <c r="AK18" s="577">
        <f t="shared" si="17"/>
        <v>3994.4516399999993</v>
      </c>
      <c r="AL18" s="573">
        <f t="shared" si="18"/>
        <v>3.8168133307725158</v>
      </c>
      <c r="AM18" s="572">
        <v>5718.261888</v>
      </c>
      <c r="AN18" s="466">
        <f t="shared" si="19"/>
        <v>4671.7208879999998</v>
      </c>
      <c r="AO18" s="452">
        <f t="shared" si="20"/>
        <v>4.4639635599560838</v>
      </c>
      <c r="AP18" s="551">
        <v>9145.6677120000004</v>
      </c>
      <c r="AQ18" s="552">
        <f t="shared" si="21"/>
        <v>8099.1267120000002</v>
      </c>
      <c r="AR18" s="529">
        <f t="shared" si="22"/>
        <v>7.7389483183171999</v>
      </c>
    </row>
    <row r="19" spans="1:44" ht="14.45" customHeight="1" x14ac:dyDescent="0.2">
      <c r="A19" s="3"/>
      <c r="B19" s="164"/>
      <c r="C19" s="192"/>
      <c r="D19" s="193"/>
      <c r="E19" s="220"/>
      <c r="F19" s="203"/>
      <c r="G19" s="200"/>
      <c r="H19" s="202"/>
      <c r="I19" s="251"/>
      <c r="J19" s="495"/>
      <c r="K19" s="250"/>
      <c r="L19" s="262"/>
      <c r="M19" s="310"/>
      <c r="N19" s="257"/>
      <c r="O19" s="276"/>
      <c r="P19" s="305"/>
      <c r="Q19" s="280"/>
      <c r="R19" s="357"/>
      <c r="S19" s="354"/>
      <c r="T19" s="370"/>
      <c r="U19" s="346"/>
      <c r="V19" s="344"/>
      <c r="W19" s="364"/>
      <c r="X19" s="337"/>
      <c r="Y19" s="334"/>
      <c r="Z19" s="379"/>
      <c r="AA19" s="176"/>
      <c r="AB19" s="174"/>
      <c r="AC19" s="183"/>
      <c r="AD19" s="399"/>
      <c r="AE19" s="395"/>
      <c r="AF19" s="394"/>
      <c r="AG19" s="388"/>
      <c r="AH19" s="385"/>
      <c r="AI19" s="387"/>
      <c r="AJ19" s="574"/>
      <c r="AK19" s="576"/>
      <c r="AL19" s="573"/>
      <c r="AM19" s="453"/>
      <c r="AN19" s="450"/>
      <c r="AO19" s="452"/>
      <c r="AP19" s="553"/>
      <c r="AQ19" s="527"/>
      <c r="AR19" s="529"/>
    </row>
    <row r="20" spans="1:44" ht="14.45" customHeight="1" x14ac:dyDescent="0.2">
      <c r="A20" s="27" t="s">
        <v>114</v>
      </c>
      <c r="B20" s="164"/>
      <c r="C20" s="192"/>
      <c r="D20" s="193"/>
      <c r="E20" s="220"/>
      <c r="F20" s="203"/>
      <c r="G20" s="200"/>
      <c r="H20" s="202"/>
      <c r="I20" s="251"/>
      <c r="J20" s="495"/>
      <c r="K20" s="250"/>
      <c r="L20" s="262"/>
      <c r="M20" s="310"/>
      <c r="N20" s="257"/>
      <c r="O20" s="276"/>
      <c r="P20" s="305"/>
      <c r="Q20" s="280"/>
      <c r="R20" s="357"/>
      <c r="S20" s="354"/>
      <c r="T20" s="370"/>
      <c r="U20" s="346"/>
      <c r="V20" s="344"/>
      <c r="W20" s="364"/>
      <c r="X20" s="337"/>
      <c r="Y20" s="334"/>
      <c r="Z20" s="379"/>
      <c r="AA20" s="176"/>
      <c r="AB20" s="174"/>
      <c r="AC20" s="183"/>
      <c r="AD20" s="399"/>
      <c r="AE20" s="395"/>
      <c r="AF20" s="394"/>
      <c r="AG20" s="388"/>
      <c r="AH20" s="385"/>
      <c r="AI20" s="387"/>
      <c r="AJ20" s="574"/>
      <c r="AK20" s="576"/>
      <c r="AL20" s="573"/>
      <c r="AM20" s="453"/>
      <c r="AN20" s="450"/>
      <c r="AO20" s="452"/>
      <c r="AP20" s="530"/>
      <c r="AQ20" s="527"/>
      <c r="AR20" s="529"/>
    </row>
    <row r="21" spans="1:44" ht="14.45" customHeight="1" x14ac:dyDescent="0.2">
      <c r="A21" s="6" t="s">
        <v>115</v>
      </c>
      <c r="B21" s="165">
        <v>111.363</v>
      </c>
      <c r="C21" s="188">
        <v>112.61199999999999</v>
      </c>
      <c r="D21" s="190">
        <f>C21-B21</f>
        <v>1.2489999999999952</v>
      </c>
      <c r="E21" s="213">
        <f>(C21-B21)/B21</f>
        <v>1.1215574293077551E-2</v>
      </c>
      <c r="F21" s="198">
        <v>111.75700000000001</v>
      </c>
      <c r="G21" s="200">
        <f t="shared" si="0"/>
        <v>0.39400000000000546</v>
      </c>
      <c r="H21" s="202">
        <f t="shared" si="1"/>
        <v>3.5379794006986653E-3</v>
      </c>
      <c r="I21" s="246">
        <v>115.20099999999999</v>
      </c>
      <c r="J21" s="493">
        <f>I21-B21</f>
        <v>3.8379999999999939</v>
      </c>
      <c r="K21" s="250">
        <f>(I21-B21)/B21</f>
        <v>3.446387040579002E-2</v>
      </c>
      <c r="L21" s="258">
        <v>208.14699999999999</v>
      </c>
      <c r="M21" s="312">
        <f t="shared" si="2"/>
        <v>96.783999999999992</v>
      </c>
      <c r="N21" s="257">
        <f t="shared" si="3"/>
        <v>0.8690857825310021</v>
      </c>
      <c r="O21" s="274">
        <v>226.667</v>
      </c>
      <c r="P21" s="307">
        <f t="shared" si="4"/>
        <v>115.304</v>
      </c>
      <c r="Q21" s="280">
        <f t="shared" si="5"/>
        <v>1.0353887736501353</v>
      </c>
      <c r="R21" s="633">
        <v>238.7</v>
      </c>
      <c r="S21" s="354">
        <f t="shared" si="6"/>
        <v>127.33699999999999</v>
      </c>
      <c r="T21" s="370">
        <f t="shared" si="7"/>
        <v>1.1434408196618266</v>
      </c>
      <c r="U21" s="647">
        <v>300.971</v>
      </c>
      <c r="V21" s="344">
        <f t="shared" si="8"/>
        <v>189.608</v>
      </c>
      <c r="W21" s="364">
        <f t="shared" si="9"/>
        <v>1.7026121781920387</v>
      </c>
      <c r="X21" s="661">
        <v>448.15899999999999</v>
      </c>
      <c r="Y21" s="334">
        <f t="shared" si="10"/>
        <v>336.79599999999999</v>
      </c>
      <c r="Z21" s="379">
        <f t="shared" si="11"/>
        <v>3.0243078940042922</v>
      </c>
      <c r="AA21" s="673">
        <v>628.71500000000003</v>
      </c>
      <c r="AB21" s="174">
        <f t="shared" si="12"/>
        <v>517.35200000000009</v>
      </c>
      <c r="AC21" s="183">
        <f t="shared" si="13"/>
        <v>4.6456363424117537</v>
      </c>
      <c r="AD21" s="395">
        <v>217.45500000000001</v>
      </c>
      <c r="AE21" s="395">
        <f t="shared" si="14"/>
        <v>106.09200000000001</v>
      </c>
      <c r="AF21" s="394">
        <f t="shared" si="15"/>
        <v>0.95266830096171995</v>
      </c>
      <c r="AG21" s="383">
        <v>292.42899999999997</v>
      </c>
      <c r="AH21" s="385">
        <f t="shared" si="16"/>
        <v>181.06599999999997</v>
      </c>
      <c r="AI21" s="387">
        <f>(AG21-B21)/B21</f>
        <v>1.6259080664134404</v>
      </c>
      <c r="AJ21" s="576">
        <v>387.11</v>
      </c>
      <c r="AK21" s="576">
        <f t="shared" si="17"/>
        <v>275.74700000000001</v>
      </c>
      <c r="AL21" s="573">
        <f t="shared" si="18"/>
        <v>2.4761096594021357</v>
      </c>
      <c r="AM21" s="448">
        <v>406.95600000000002</v>
      </c>
      <c r="AN21" s="450">
        <f t="shared" si="19"/>
        <v>295.59300000000002</v>
      </c>
      <c r="AO21" s="452">
        <f t="shared" si="20"/>
        <v>2.6543196573368175</v>
      </c>
      <c r="AP21" s="525">
        <v>539.60400000000004</v>
      </c>
      <c r="AQ21" s="527">
        <f t="shared" si="21"/>
        <v>428.24100000000004</v>
      </c>
      <c r="AR21" s="529">
        <f t="shared" si="22"/>
        <v>3.8454513617628838</v>
      </c>
    </row>
    <row r="22" spans="1:44" ht="14.45" customHeight="1" x14ac:dyDescent="0.2">
      <c r="A22" s="6" t="s">
        <v>108</v>
      </c>
      <c r="B22" s="163">
        <v>534.26860799999997</v>
      </c>
      <c r="C22" s="229">
        <v>539.78355199999999</v>
      </c>
      <c r="D22" s="230">
        <f>C22-B22</f>
        <v>5.5149440000000141</v>
      </c>
      <c r="E22" s="213">
        <f>(C22-B22)/B22</f>
        <v>1.0322418194557323E-2</v>
      </c>
      <c r="F22" s="621">
        <v>536.41235200000006</v>
      </c>
      <c r="G22" s="619">
        <f t="shared" si="0"/>
        <v>2.1437440000000834</v>
      </c>
      <c r="H22" s="202">
        <f t="shared" si="1"/>
        <v>4.0124835483504274E-3</v>
      </c>
      <c r="I22" s="494">
        <v>543.03475200000003</v>
      </c>
      <c r="J22" s="495">
        <f>I22-B22</f>
        <v>8.7661440000000539</v>
      </c>
      <c r="K22" s="250">
        <f>(I22-B22)/B22</f>
        <v>1.6407746719043718E-2</v>
      </c>
      <c r="L22" s="296">
        <v>1203.804288</v>
      </c>
      <c r="M22" s="310">
        <f t="shared" si="2"/>
        <v>669.53568000000007</v>
      </c>
      <c r="N22" s="257">
        <f t="shared" si="3"/>
        <v>1.2531817703202957</v>
      </c>
      <c r="O22" s="308">
        <v>1523.422208</v>
      </c>
      <c r="P22" s="305">
        <f t="shared" si="4"/>
        <v>989.15359999999998</v>
      </c>
      <c r="Q22" s="280">
        <f t="shared" si="5"/>
        <v>1.8514162823506188</v>
      </c>
      <c r="R22" s="634">
        <v>1777.8346240000001</v>
      </c>
      <c r="S22" s="632">
        <f t="shared" si="6"/>
        <v>1243.5660160000002</v>
      </c>
      <c r="T22" s="370">
        <f t="shared" si="7"/>
        <v>2.3276044996452425</v>
      </c>
      <c r="U22" s="648">
        <v>2981.5905280000002</v>
      </c>
      <c r="V22" s="650">
        <f t="shared" si="8"/>
        <v>2447.3219200000003</v>
      </c>
      <c r="W22" s="364">
        <f t="shared" si="9"/>
        <v>4.5806957087772604</v>
      </c>
      <c r="X22" s="662">
        <v>6207.4357760000003</v>
      </c>
      <c r="Y22" s="660">
        <f t="shared" si="10"/>
        <v>5673.1671679999999</v>
      </c>
      <c r="Z22" s="379">
        <f t="shared" si="11"/>
        <v>10.618567295647662</v>
      </c>
      <c r="AA22" s="674">
        <v>11420.391423999999</v>
      </c>
      <c r="AB22" s="676">
        <f t="shared" si="12"/>
        <v>10886.122815999999</v>
      </c>
      <c r="AC22" s="183">
        <f t="shared" si="13"/>
        <v>20.375748552308728</v>
      </c>
      <c r="AD22" s="422">
        <v>1340.886272</v>
      </c>
      <c r="AE22" s="422">
        <f t="shared" si="14"/>
        <v>806.61766399999999</v>
      </c>
      <c r="AF22" s="394">
        <f t="shared" si="15"/>
        <v>1.5097605435204609</v>
      </c>
      <c r="AG22" s="433">
        <v>2651.9160320000001</v>
      </c>
      <c r="AH22" s="434">
        <f t="shared" si="16"/>
        <v>2117.6474240000002</v>
      </c>
      <c r="AI22" s="387">
        <f>(AG22-B22)/B22</f>
        <v>3.9636381256373578</v>
      </c>
      <c r="AJ22" s="577">
        <v>4425.4909440000001</v>
      </c>
      <c r="AK22" s="577">
        <f t="shared" si="17"/>
        <v>3891.2223360000003</v>
      </c>
      <c r="AL22" s="573">
        <f t="shared" si="18"/>
        <v>7.2832696470162075</v>
      </c>
      <c r="AM22" s="572">
        <v>4700.5378559999999</v>
      </c>
      <c r="AN22" s="466">
        <f t="shared" si="19"/>
        <v>4166.2692479999996</v>
      </c>
      <c r="AO22" s="452">
        <f t="shared" si="20"/>
        <v>7.7980798153126747</v>
      </c>
      <c r="AP22" s="551">
        <v>8667.0981119999997</v>
      </c>
      <c r="AQ22" s="552">
        <f t="shared" si="21"/>
        <v>8132.8295039999994</v>
      </c>
      <c r="AR22" s="529">
        <f t="shared" si="22"/>
        <v>15.222360779243088</v>
      </c>
    </row>
    <row r="23" spans="1:44" ht="14.45" customHeight="1" x14ac:dyDescent="0.2">
      <c r="A23" s="3"/>
      <c r="B23" s="164"/>
      <c r="C23" s="192"/>
      <c r="D23" s="193"/>
      <c r="E23" s="220"/>
      <c r="F23" s="203"/>
      <c r="G23" s="200"/>
      <c r="H23" s="202"/>
      <c r="I23" s="251"/>
      <c r="J23" s="495"/>
      <c r="K23" s="250"/>
      <c r="L23" s="262"/>
      <c r="M23" s="310"/>
      <c r="N23" s="257"/>
      <c r="O23" s="276"/>
      <c r="P23" s="305"/>
      <c r="Q23" s="280"/>
      <c r="R23" s="357"/>
      <c r="S23" s="354"/>
      <c r="T23" s="370"/>
      <c r="U23" s="346"/>
      <c r="V23" s="344"/>
      <c r="W23" s="364"/>
      <c r="X23" s="337"/>
      <c r="Y23" s="334"/>
      <c r="Z23" s="379"/>
      <c r="AA23" s="176"/>
      <c r="AB23" s="174"/>
      <c r="AC23" s="183"/>
      <c r="AD23" s="399"/>
      <c r="AE23" s="395"/>
      <c r="AF23" s="394"/>
      <c r="AG23" s="388"/>
      <c r="AH23" s="385"/>
      <c r="AI23" s="387"/>
      <c r="AJ23" s="574"/>
      <c r="AK23" s="576"/>
      <c r="AL23" s="573"/>
      <c r="AM23" s="453"/>
      <c r="AN23" s="450"/>
      <c r="AO23" s="452"/>
      <c r="AP23" s="553"/>
      <c r="AQ23" s="527"/>
      <c r="AR23" s="529"/>
    </row>
    <row r="24" spans="1:44" ht="14.45" customHeight="1" x14ac:dyDescent="0.2">
      <c r="A24" s="27" t="s">
        <v>116</v>
      </c>
      <c r="B24" s="164"/>
      <c r="C24" s="192"/>
      <c r="D24" s="193"/>
      <c r="E24" s="220"/>
      <c r="F24" s="203"/>
      <c r="G24" s="200"/>
      <c r="H24" s="202"/>
      <c r="I24" s="251"/>
      <c r="J24" s="495"/>
      <c r="K24" s="250"/>
      <c r="L24" s="262"/>
      <c r="M24" s="310"/>
      <c r="N24" s="257"/>
      <c r="O24" s="276"/>
      <c r="P24" s="305"/>
      <c r="Q24" s="280"/>
      <c r="R24" s="357"/>
      <c r="S24" s="354"/>
      <c r="T24" s="370"/>
      <c r="U24" s="346"/>
      <c r="V24" s="344"/>
      <c r="W24" s="364"/>
      <c r="X24" s="337"/>
      <c r="Y24" s="334"/>
      <c r="Z24" s="379"/>
      <c r="AA24" s="176"/>
      <c r="AB24" s="174"/>
      <c r="AC24" s="183"/>
      <c r="AD24" s="399"/>
      <c r="AE24" s="395"/>
      <c r="AF24" s="394"/>
      <c r="AG24" s="388"/>
      <c r="AH24" s="385"/>
      <c r="AI24" s="387"/>
      <c r="AJ24" s="574"/>
      <c r="AK24" s="576"/>
      <c r="AL24" s="573"/>
      <c r="AM24" s="453"/>
      <c r="AN24" s="450"/>
      <c r="AO24" s="452"/>
      <c r="AP24" s="530"/>
      <c r="AQ24" s="527"/>
      <c r="AR24" s="529"/>
    </row>
    <row r="25" spans="1:44" ht="14.45" customHeight="1" x14ac:dyDescent="0.2">
      <c r="A25" s="6" t="s">
        <v>117</v>
      </c>
      <c r="B25" s="165">
        <v>230.62100000000001</v>
      </c>
      <c r="C25" s="188">
        <v>230.62100000000001</v>
      </c>
      <c r="D25" s="190">
        <f>C25-B25</f>
        <v>0</v>
      </c>
      <c r="E25" s="213">
        <f>(C25-B25)/B25</f>
        <v>0</v>
      </c>
      <c r="F25" s="198">
        <v>230.62100000000001</v>
      </c>
      <c r="G25" s="200">
        <f t="shared" si="0"/>
        <v>0</v>
      </c>
      <c r="H25" s="202">
        <f t="shared" si="1"/>
        <v>0</v>
      </c>
      <c r="I25" s="246">
        <v>248.334</v>
      </c>
      <c r="J25" s="493">
        <f>I25-B25</f>
        <v>17.712999999999994</v>
      </c>
      <c r="K25" s="250">
        <f>(I25-B25)/B25</f>
        <v>7.6805668174190531E-2</v>
      </c>
      <c r="L25" s="258">
        <v>241.10499999999999</v>
      </c>
      <c r="M25" s="312">
        <f t="shared" si="2"/>
        <v>10.48399999999998</v>
      </c>
      <c r="N25" s="257">
        <f t="shared" si="3"/>
        <v>4.5459867054604655E-2</v>
      </c>
      <c r="O25" s="274">
        <v>255.21700000000001</v>
      </c>
      <c r="P25" s="307">
        <f t="shared" si="4"/>
        <v>24.596000000000004</v>
      </c>
      <c r="Q25" s="280">
        <f t="shared" si="5"/>
        <v>0.10665117226965455</v>
      </c>
      <c r="R25" s="633">
        <v>254.542</v>
      </c>
      <c r="S25" s="354">
        <f t="shared" si="6"/>
        <v>23.920999999999992</v>
      </c>
      <c r="T25" s="370">
        <f t="shared" si="7"/>
        <v>0.10372429223704689</v>
      </c>
      <c r="U25" s="647">
        <v>286.52999999999997</v>
      </c>
      <c r="V25" s="344">
        <f t="shared" si="8"/>
        <v>55.908999999999963</v>
      </c>
      <c r="W25" s="364">
        <f t="shared" si="9"/>
        <v>0.24242805295267977</v>
      </c>
      <c r="X25" s="661">
        <v>291.197</v>
      </c>
      <c r="Y25" s="334">
        <f t="shared" si="10"/>
        <v>60.575999999999993</v>
      </c>
      <c r="Z25" s="379">
        <f t="shared" si="11"/>
        <v>0.26266471830405724</v>
      </c>
      <c r="AA25" s="673">
        <v>300.47699999999998</v>
      </c>
      <c r="AB25" s="174">
        <f t="shared" si="12"/>
        <v>69.855999999999966</v>
      </c>
      <c r="AC25" s="183">
        <f t="shared" si="13"/>
        <v>0.30290389860420325</v>
      </c>
      <c r="AD25" s="395">
        <v>229.09200000000001</v>
      </c>
      <c r="AE25" s="395">
        <f t="shared" si="14"/>
        <v>-1.5289999999999964</v>
      </c>
      <c r="AF25" s="394">
        <f t="shared" si="15"/>
        <v>-6.629925288677078E-3</v>
      </c>
      <c r="AG25" s="383">
        <v>258.82299999999998</v>
      </c>
      <c r="AH25" s="385">
        <f t="shared" si="16"/>
        <v>28.20199999999997</v>
      </c>
      <c r="AI25" s="387">
        <f>(AG25-B25)/B25</f>
        <v>0.1222872158216293</v>
      </c>
      <c r="AJ25" s="576">
        <v>286.79399999999998</v>
      </c>
      <c r="AK25" s="576">
        <f t="shared" si="17"/>
        <v>56.172999999999973</v>
      </c>
      <c r="AL25" s="573">
        <f t="shared" si="18"/>
        <v>0.24357278825432191</v>
      </c>
      <c r="AM25" s="448">
        <v>293.79700000000003</v>
      </c>
      <c r="AN25" s="450">
        <f t="shared" si="19"/>
        <v>63.176000000000016</v>
      </c>
      <c r="AO25" s="452">
        <f t="shared" si="20"/>
        <v>0.27393862657780521</v>
      </c>
      <c r="AP25" s="525">
        <v>324.85300000000001</v>
      </c>
      <c r="AQ25" s="527">
        <f t="shared" si="21"/>
        <v>94.231999999999999</v>
      </c>
      <c r="AR25" s="529">
        <f t="shared" si="22"/>
        <v>0.40860112478915622</v>
      </c>
    </row>
    <row r="26" spans="1:44" ht="14.45" customHeight="1" x14ac:dyDescent="0.2">
      <c r="A26" s="6" t="s">
        <v>118</v>
      </c>
      <c r="B26" s="163">
        <v>2509.2199999999998</v>
      </c>
      <c r="C26" s="229">
        <v>2509.2199999999998</v>
      </c>
      <c r="D26" s="230">
        <f>C26-B26</f>
        <v>0</v>
      </c>
      <c r="E26" s="213">
        <f>(C26-B26)/B26</f>
        <v>0</v>
      </c>
      <c r="F26" s="621">
        <v>2509.2199999999998</v>
      </c>
      <c r="G26" s="619">
        <f t="shared" si="0"/>
        <v>0</v>
      </c>
      <c r="H26" s="202">
        <f t="shared" si="1"/>
        <v>0</v>
      </c>
      <c r="I26" s="494">
        <v>2675.42</v>
      </c>
      <c r="J26" s="495">
        <f>I26-B26</f>
        <v>166.20000000000027</v>
      </c>
      <c r="K26" s="250">
        <f>(I26-B26)/B26</f>
        <v>6.6235722654849033E-2</v>
      </c>
      <c r="L26" s="296">
        <v>2587.54</v>
      </c>
      <c r="M26" s="310">
        <f t="shared" si="2"/>
        <v>78.320000000000164</v>
      </c>
      <c r="N26" s="257">
        <f t="shared" si="3"/>
        <v>3.1212886873211665E-2</v>
      </c>
      <c r="O26" s="308">
        <v>2713.49</v>
      </c>
      <c r="P26" s="305">
        <f t="shared" si="4"/>
        <v>204.26999999999998</v>
      </c>
      <c r="Q26" s="280">
        <f t="shared" si="5"/>
        <v>8.1407768151058893E-2</v>
      </c>
      <c r="R26" s="634">
        <v>2731.31</v>
      </c>
      <c r="S26" s="632">
        <f t="shared" si="6"/>
        <v>222.09000000000015</v>
      </c>
      <c r="T26" s="370">
        <f t="shared" si="7"/>
        <v>8.8509576681199797E-2</v>
      </c>
      <c r="U26" s="648">
        <v>3021.73</v>
      </c>
      <c r="V26" s="650">
        <f t="shared" si="8"/>
        <v>512.51000000000022</v>
      </c>
      <c r="W26" s="364">
        <f t="shared" si="9"/>
        <v>0.20425072333235039</v>
      </c>
      <c r="X26" s="662">
        <v>3069</v>
      </c>
      <c r="Y26" s="660">
        <f t="shared" si="10"/>
        <v>559.7800000000002</v>
      </c>
      <c r="Z26" s="379">
        <f t="shared" si="11"/>
        <v>0.2230892468575893</v>
      </c>
      <c r="AA26" s="674">
        <v>3212.25</v>
      </c>
      <c r="AB26" s="676">
        <f t="shared" si="12"/>
        <v>703.0300000000002</v>
      </c>
      <c r="AC26" s="183">
        <f t="shared" si="13"/>
        <v>0.2801787009508932</v>
      </c>
      <c r="AD26" s="422">
        <v>2511.36</v>
      </c>
      <c r="AE26" s="422">
        <f t="shared" si="14"/>
        <v>2.1400000000003274</v>
      </c>
      <c r="AF26" s="394">
        <f t="shared" si="15"/>
        <v>8.5285467196990605E-4</v>
      </c>
      <c r="AG26" s="433">
        <v>2777.91</v>
      </c>
      <c r="AH26" s="434">
        <f t="shared" si="16"/>
        <v>268.69000000000005</v>
      </c>
      <c r="AI26" s="387">
        <f>(AG26-B26)/B26</f>
        <v>0.10708108495867244</v>
      </c>
      <c r="AJ26" s="577">
        <v>3054.11</v>
      </c>
      <c r="AK26" s="577">
        <f t="shared" si="17"/>
        <v>544.89000000000033</v>
      </c>
      <c r="AL26" s="573">
        <f t="shared" si="18"/>
        <v>0.21715513187365013</v>
      </c>
      <c r="AM26" s="572">
        <v>3078.78</v>
      </c>
      <c r="AN26" s="466">
        <f t="shared" si="19"/>
        <v>569.5600000000004</v>
      </c>
      <c r="AO26" s="452">
        <f t="shared" si="20"/>
        <v>0.22698687241453538</v>
      </c>
      <c r="AP26" s="551">
        <v>3414.3</v>
      </c>
      <c r="AQ26" s="552">
        <f t="shared" si="21"/>
        <v>905.08000000000038</v>
      </c>
      <c r="AR26" s="529">
        <f t="shared" si="22"/>
        <v>0.36070173201233868</v>
      </c>
    </row>
    <row r="27" spans="1:44" ht="14.45" customHeight="1" x14ac:dyDescent="0.2">
      <c r="A27" s="3"/>
      <c r="B27" s="164"/>
      <c r="C27" s="192"/>
      <c r="D27" s="193"/>
      <c r="E27" s="220"/>
      <c r="F27" s="203"/>
      <c r="G27" s="200"/>
      <c r="H27" s="202"/>
      <c r="I27" s="251"/>
      <c r="J27" s="495"/>
      <c r="K27" s="250"/>
      <c r="L27" s="262"/>
      <c r="M27" s="310"/>
      <c r="N27" s="257"/>
      <c r="O27" s="276"/>
      <c r="P27" s="305"/>
      <c r="Q27" s="280"/>
      <c r="R27" s="357"/>
      <c r="S27" s="354"/>
      <c r="T27" s="370"/>
      <c r="U27" s="346"/>
      <c r="V27" s="344"/>
      <c r="W27" s="364"/>
      <c r="X27" s="337"/>
      <c r="Y27" s="334"/>
      <c r="Z27" s="379"/>
      <c r="AA27" s="176"/>
      <c r="AB27" s="174"/>
      <c r="AC27" s="183"/>
      <c r="AD27" s="399"/>
      <c r="AE27" s="395"/>
      <c r="AF27" s="394"/>
      <c r="AG27" s="388"/>
      <c r="AH27" s="385"/>
      <c r="AI27" s="387"/>
      <c r="AJ27" s="574"/>
      <c r="AK27" s="576"/>
      <c r="AL27" s="573"/>
      <c r="AM27" s="453"/>
      <c r="AN27" s="450"/>
      <c r="AO27" s="452"/>
      <c r="AP27" s="530"/>
      <c r="AQ27" s="527"/>
      <c r="AR27" s="529"/>
    </row>
    <row r="28" spans="1:44" ht="14.45" customHeight="1" x14ac:dyDescent="0.2">
      <c r="A28" s="27" t="s">
        <v>119</v>
      </c>
      <c r="B28" s="164"/>
      <c r="C28" s="192"/>
      <c r="D28" s="193"/>
      <c r="E28" s="220"/>
      <c r="F28" s="203"/>
      <c r="G28" s="200"/>
      <c r="H28" s="202"/>
      <c r="I28" s="251"/>
      <c r="J28" s="495"/>
      <c r="K28" s="250"/>
      <c r="L28" s="262"/>
      <c r="M28" s="310"/>
      <c r="N28" s="257"/>
      <c r="O28" s="276"/>
      <c r="P28" s="305"/>
      <c r="Q28" s="280"/>
      <c r="R28" s="357"/>
      <c r="S28" s="354"/>
      <c r="T28" s="370"/>
      <c r="U28" s="346"/>
      <c r="V28" s="344"/>
      <c r="W28" s="364"/>
      <c r="X28" s="337"/>
      <c r="Y28" s="334"/>
      <c r="Z28" s="379"/>
      <c r="AA28" s="176"/>
      <c r="AB28" s="174"/>
      <c r="AC28" s="183"/>
      <c r="AD28" s="399"/>
      <c r="AE28" s="395"/>
      <c r="AF28" s="394"/>
      <c r="AG28" s="388"/>
      <c r="AH28" s="385"/>
      <c r="AI28" s="387"/>
      <c r="AJ28" s="574"/>
      <c r="AK28" s="576"/>
      <c r="AL28" s="573"/>
      <c r="AM28" s="453"/>
      <c r="AN28" s="450"/>
      <c r="AO28" s="452"/>
      <c r="AP28" s="530"/>
      <c r="AQ28" s="527"/>
      <c r="AR28" s="529"/>
    </row>
    <row r="29" spans="1:44" ht="14.45" customHeight="1" x14ac:dyDescent="0.2">
      <c r="A29" s="6" t="s">
        <v>120</v>
      </c>
      <c r="B29" s="165">
        <v>546.38499999999999</v>
      </c>
      <c r="C29" s="188">
        <v>546.38499999999999</v>
      </c>
      <c r="D29" s="190">
        <f>C29-B29</f>
        <v>0</v>
      </c>
      <c r="E29" s="213">
        <f>(C29-B29)/B29</f>
        <v>0</v>
      </c>
      <c r="F29" s="198">
        <v>546.38499999999999</v>
      </c>
      <c r="G29" s="200">
        <f t="shared" si="0"/>
        <v>0</v>
      </c>
      <c r="H29" s="202">
        <f t="shared" si="1"/>
        <v>0</v>
      </c>
      <c r="I29" s="246">
        <v>546.14300000000003</v>
      </c>
      <c r="J29" s="493">
        <f>I29-B29</f>
        <v>-0.2419999999999618</v>
      </c>
      <c r="K29" s="250">
        <f>(I29-B29)/B29</f>
        <v>-4.4291113409036082E-4</v>
      </c>
      <c r="L29" s="258">
        <v>545.83699999999999</v>
      </c>
      <c r="M29" s="312">
        <f t="shared" si="2"/>
        <v>-0.54800000000000182</v>
      </c>
      <c r="N29" s="257">
        <f t="shared" si="3"/>
        <v>-1.0029557912461027E-3</v>
      </c>
      <c r="O29" s="274">
        <v>545.83699999999999</v>
      </c>
      <c r="P29" s="307">
        <f t="shared" si="4"/>
        <v>-0.54800000000000182</v>
      </c>
      <c r="Q29" s="280">
        <f t="shared" si="5"/>
        <v>-1.0029557912461027E-3</v>
      </c>
      <c r="R29" s="633">
        <v>545.59900000000005</v>
      </c>
      <c r="S29" s="354">
        <f t="shared" si="6"/>
        <v>-0.78599999999994452</v>
      </c>
      <c r="T29" s="370">
        <f t="shared" si="7"/>
        <v>-1.4385460801448512E-3</v>
      </c>
      <c r="U29" s="647">
        <v>538.46100000000001</v>
      </c>
      <c r="V29" s="344">
        <f t="shared" si="8"/>
        <v>-7.9239999999999782</v>
      </c>
      <c r="W29" s="364">
        <f t="shared" si="9"/>
        <v>-1.4502594324514725E-2</v>
      </c>
      <c r="X29" s="661">
        <v>536.39400000000001</v>
      </c>
      <c r="Y29" s="334">
        <f t="shared" si="10"/>
        <v>-9.9909999999999854</v>
      </c>
      <c r="Z29" s="379">
        <f t="shared" si="11"/>
        <v>-1.8285641077262344E-2</v>
      </c>
      <c r="AA29" s="673">
        <v>480.85700000000003</v>
      </c>
      <c r="AB29" s="174">
        <f t="shared" si="12"/>
        <v>-65.527999999999963</v>
      </c>
      <c r="AC29" s="183">
        <f t="shared" si="13"/>
        <v>-0.11993008592842037</v>
      </c>
      <c r="AD29" s="395">
        <v>546.096</v>
      </c>
      <c r="AE29" s="395">
        <f t="shared" si="14"/>
        <v>-0.28899999999998727</v>
      </c>
      <c r="AF29" s="394">
        <f t="shared" si="15"/>
        <v>-5.2893106509144152E-4</v>
      </c>
      <c r="AG29" s="383">
        <v>545.16</v>
      </c>
      <c r="AH29" s="385">
        <f t="shared" si="16"/>
        <v>-1.2250000000000227</v>
      </c>
      <c r="AI29" s="387">
        <f>(AG29-B29)/B29</f>
        <v>-2.2420088399206107E-3</v>
      </c>
      <c r="AJ29" s="576">
        <v>543.66</v>
      </c>
      <c r="AK29" s="576">
        <f t="shared" si="17"/>
        <v>-2.7250000000000227</v>
      </c>
      <c r="AL29" s="573">
        <f t="shared" si="18"/>
        <v>-4.9873257867621233E-3</v>
      </c>
      <c r="AM29" s="448">
        <v>542.827</v>
      </c>
      <c r="AN29" s="450">
        <f t="shared" si="19"/>
        <v>-3.5579999999999927</v>
      </c>
      <c r="AO29" s="452">
        <f t="shared" si="20"/>
        <v>-6.5118917979080553E-3</v>
      </c>
      <c r="AP29" s="525">
        <v>534.71600000000001</v>
      </c>
      <c r="AQ29" s="527">
        <f t="shared" si="21"/>
        <v>-11.668999999999983</v>
      </c>
      <c r="AR29" s="529">
        <f t="shared" si="22"/>
        <v>-2.1356735635129045E-2</v>
      </c>
    </row>
    <row r="30" spans="1:44" ht="14.45" customHeight="1" x14ac:dyDescent="0.2">
      <c r="A30" s="6" t="s">
        <v>121</v>
      </c>
      <c r="B30" s="163">
        <v>7275.5747840000004</v>
      </c>
      <c r="C30" s="229">
        <v>7275.5333119999996</v>
      </c>
      <c r="D30" s="230">
        <f>C30-B30</f>
        <v>-4.1472000000794651E-2</v>
      </c>
      <c r="E30" s="213">
        <f>(C30-B30)/B30</f>
        <v>-5.7001681972945064E-6</v>
      </c>
      <c r="F30" s="621">
        <v>7275.5747840000004</v>
      </c>
      <c r="G30" s="619">
        <f t="shared" si="0"/>
        <v>0</v>
      </c>
      <c r="H30" s="202">
        <f t="shared" si="1"/>
        <v>0</v>
      </c>
      <c r="I30" s="494">
        <v>7258.8216320000001</v>
      </c>
      <c r="J30" s="495">
        <f>I30-B30</f>
        <v>-16.753152000000227</v>
      </c>
      <c r="K30" s="250">
        <f>(I30-B30)/B30</f>
        <v>-2.3026568343222499E-3</v>
      </c>
      <c r="L30" s="296">
        <v>7199.5842560000001</v>
      </c>
      <c r="M30" s="310">
        <f t="shared" si="2"/>
        <v>-75.990528000000268</v>
      </c>
      <c r="N30" s="257">
        <f t="shared" si="3"/>
        <v>-1.0444608193309207E-2</v>
      </c>
      <c r="O30" s="308">
        <v>7133.0872319999999</v>
      </c>
      <c r="P30" s="305">
        <f t="shared" si="4"/>
        <v>-142.48755200000051</v>
      </c>
      <c r="Q30" s="280">
        <f t="shared" si="5"/>
        <v>-1.9584370476591131E-2</v>
      </c>
      <c r="R30" s="634">
        <v>6953.34656</v>
      </c>
      <c r="S30" s="632">
        <f t="shared" si="6"/>
        <v>-322.22822400000041</v>
      </c>
      <c r="T30" s="370">
        <f t="shared" si="7"/>
        <v>-4.4289040188085903E-2</v>
      </c>
      <c r="U30" s="648">
        <v>6524.9034240000001</v>
      </c>
      <c r="V30" s="650">
        <f t="shared" si="8"/>
        <v>-750.67136000000028</v>
      </c>
      <c r="W30" s="364">
        <f t="shared" si="9"/>
        <v>-0.10317691485363203</v>
      </c>
      <c r="X30" s="662">
        <v>6066.6992639999999</v>
      </c>
      <c r="Y30" s="660">
        <f t="shared" si="10"/>
        <v>-1208.8755200000005</v>
      </c>
      <c r="Z30" s="379">
        <f t="shared" si="11"/>
        <v>-0.16615532873890398</v>
      </c>
      <c r="AA30" s="674">
        <v>5333.1609600000002</v>
      </c>
      <c r="AB30" s="676">
        <f t="shared" si="12"/>
        <v>-1942.4138240000002</v>
      </c>
      <c r="AC30" s="183">
        <f t="shared" si="13"/>
        <v>-0.26697737040262964</v>
      </c>
      <c r="AD30" s="422">
        <v>7241.9906559999999</v>
      </c>
      <c r="AE30" s="422">
        <f t="shared" si="14"/>
        <v>-33.584128000000419</v>
      </c>
      <c r="AF30" s="394">
        <f t="shared" si="15"/>
        <v>-4.616010280570077E-3</v>
      </c>
      <c r="AG30" s="433">
        <v>7009.8319359999996</v>
      </c>
      <c r="AH30" s="434">
        <f t="shared" si="16"/>
        <v>-265.74284800000078</v>
      </c>
      <c r="AI30" s="387">
        <f>(AG30-B30)/B30</f>
        <v>-3.6525340731072713E-2</v>
      </c>
      <c r="AJ30" s="577">
        <v>6758.3836160000001</v>
      </c>
      <c r="AK30" s="577">
        <f t="shared" si="17"/>
        <v>-517.19116800000029</v>
      </c>
      <c r="AL30" s="573">
        <f t="shared" si="18"/>
        <v>-7.1085953117735176E-2</v>
      </c>
      <c r="AM30" s="572">
        <v>6701.1287039999997</v>
      </c>
      <c r="AN30" s="466">
        <f t="shared" si="19"/>
        <v>-574.44608000000062</v>
      </c>
      <c r="AO30" s="452">
        <f t="shared" si="20"/>
        <v>-7.8955422362407351E-2</v>
      </c>
      <c r="AP30" s="551">
        <v>6241.0321919999997</v>
      </c>
      <c r="AQ30" s="552">
        <f t="shared" si="21"/>
        <v>-1034.5425920000007</v>
      </c>
      <c r="AR30" s="529">
        <f t="shared" si="22"/>
        <v>-0.14219393281134346</v>
      </c>
    </row>
    <row r="31" spans="1:44" ht="14.45" customHeight="1" x14ac:dyDescent="0.2">
      <c r="A31" s="3"/>
      <c r="B31" s="164"/>
      <c r="C31" s="192"/>
      <c r="D31" s="193"/>
      <c r="E31" s="220"/>
      <c r="F31" s="203"/>
      <c r="G31" s="200"/>
      <c r="H31" s="202"/>
      <c r="I31" s="251"/>
      <c r="J31" s="495"/>
      <c r="K31" s="250"/>
      <c r="L31" s="262"/>
      <c r="M31" s="310"/>
      <c r="N31" s="257"/>
      <c r="O31" s="276"/>
      <c r="P31" s="305"/>
      <c r="Q31" s="280"/>
      <c r="R31" s="357"/>
      <c r="S31" s="354"/>
      <c r="T31" s="370"/>
      <c r="U31" s="346"/>
      <c r="V31" s="344"/>
      <c r="W31" s="364"/>
      <c r="X31" s="337"/>
      <c r="Y31" s="334"/>
      <c r="Z31" s="379"/>
      <c r="AA31" s="176"/>
      <c r="AB31" s="174"/>
      <c r="AC31" s="183"/>
      <c r="AD31" s="399"/>
      <c r="AE31" s="395"/>
      <c r="AF31" s="394"/>
      <c r="AG31" s="388"/>
      <c r="AH31" s="385"/>
      <c r="AI31" s="387"/>
      <c r="AJ31" s="574"/>
      <c r="AK31" s="576"/>
      <c r="AL31" s="573"/>
      <c r="AM31" s="453"/>
      <c r="AN31" s="450"/>
      <c r="AO31" s="452"/>
      <c r="AP31" s="530"/>
      <c r="AQ31" s="527"/>
      <c r="AR31" s="529"/>
    </row>
    <row r="32" spans="1:44" ht="14.45" customHeight="1" x14ac:dyDescent="0.2">
      <c r="A32" s="27" t="s">
        <v>122</v>
      </c>
      <c r="B32" s="164"/>
      <c r="C32" s="192"/>
      <c r="D32" s="193"/>
      <c r="E32" s="220"/>
      <c r="F32" s="203"/>
      <c r="G32" s="200"/>
      <c r="H32" s="202"/>
      <c r="I32" s="251"/>
      <c r="J32" s="495"/>
      <c r="K32" s="250"/>
      <c r="L32" s="262"/>
      <c r="M32" s="310"/>
      <c r="N32" s="257"/>
      <c r="O32" s="276"/>
      <c r="P32" s="305"/>
      <c r="Q32" s="280"/>
      <c r="R32" s="357"/>
      <c r="S32" s="354"/>
      <c r="T32" s="370"/>
      <c r="U32" s="346"/>
      <c r="V32" s="344"/>
      <c r="W32" s="364"/>
      <c r="X32" s="337"/>
      <c r="Y32" s="334"/>
      <c r="Z32" s="379"/>
      <c r="AA32" s="176"/>
      <c r="AB32" s="174"/>
      <c r="AC32" s="183"/>
      <c r="AD32" s="399"/>
      <c r="AE32" s="395"/>
      <c r="AF32" s="394"/>
      <c r="AG32" s="388"/>
      <c r="AH32" s="385"/>
      <c r="AI32" s="387"/>
      <c r="AJ32" s="574"/>
      <c r="AK32" s="576"/>
      <c r="AL32" s="573"/>
      <c r="AM32" s="453"/>
      <c r="AN32" s="450"/>
      <c r="AO32" s="452"/>
      <c r="AP32" s="530"/>
      <c r="AQ32" s="527"/>
      <c r="AR32" s="529"/>
    </row>
    <row r="33" spans="1:44" ht="14.45" customHeight="1" x14ac:dyDescent="0.2">
      <c r="A33" s="6" t="s">
        <v>115</v>
      </c>
      <c r="B33" s="165">
        <v>1424.903</v>
      </c>
      <c r="C33" s="188">
        <v>1424.914</v>
      </c>
      <c r="D33" s="190">
        <f>C33-B33</f>
        <v>1.0999999999967258E-2</v>
      </c>
      <c r="E33" s="213">
        <f>(C33-B33)/B33</f>
        <v>7.7198237353470789E-6</v>
      </c>
      <c r="F33" s="198">
        <v>1424.903</v>
      </c>
      <c r="G33" s="200">
        <f t="shared" si="0"/>
        <v>0</v>
      </c>
      <c r="H33" s="202">
        <f t="shared" si="1"/>
        <v>0</v>
      </c>
      <c r="I33" s="246">
        <v>1426.53</v>
      </c>
      <c r="J33" s="493">
        <f>I33-B33</f>
        <v>1.6269999999999527</v>
      </c>
      <c r="K33" s="250">
        <f>(I33-B33)/B33</f>
        <v>1.1418321106769743E-3</v>
      </c>
      <c r="L33" s="258">
        <v>1422.3979999999999</v>
      </c>
      <c r="M33" s="312">
        <f t="shared" si="2"/>
        <v>-2.5050000000001091</v>
      </c>
      <c r="N33" s="257">
        <f t="shared" si="3"/>
        <v>-1.7580144051911669E-3</v>
      </c>
      <c r="O33" s="274">
        <v>1415.075</v>
      </c>
      <c r="P33" s="307">
        <f t="shared" si="4"/>
        <v>-9.8279999999999745</v>
      </c>
      <c r="Q33" s="280">
        <f t="shared" si="5"/>
        <v>-6.8973116064742473E-3</v>
      </c>
      <c r="R33" s="633">
        <v>1413.2349999999999</v>
      </c>
      <c r="S33" s="354">
        <f t="shared" si="6"/>
        <v>-11.66800000000012</v>
      </c>
      <c r="T33" s="370">
        <f t="shared" si="7"/>
        <v>-8.1886275767544311E-3</v>
      </c>
      <c r="U33" s="647">
        <v>1376.87</v>
      </c>
      <c r="V33" s="344">
        <f t="shared" si="8"/>
        <v>-48.033000000000129</v>
      </c>
      <c r="W33" s="364">
        <f t="shared" si="9"/>
        <v>-3.3709663043730083E-2</v>
      </c>
      <c r="X33" s="661">
        <v>1275.0229999999999</v>
      </c>
      <c r="Y33" s="334">
        <f t="shared" si="10"/>
        <v>-149.88000000000011</v>
      </c>
      <c r="Z33" s="379">
        <f t="shared" si="11"/>
        <v>-0.1051861074052059</v>
      </c>
      <c r="AA33" s="673">
        <v>1223.136</v>
      </c>
      <c r="AB33" s="174">
        <f t="shared" si="12"/>
        <v>-201.76700000000005</v>
      </c>
      <c r="AC33" s="183">
        <f t="shared" si="13"/>
        <v>-0.14160051596494641</v>
      </c>
      <c r="AD33" s="395">
        <v>1422.4929999999999</v>
      </c>
      <c r="AE33" s="395">
        <f t="shared" si="14"/>
        <v>-2.4100000000000819</v>
      </c>
      <c r="AF33" s="394">
        <f t="shared" si="15"/>
        <v>-1.6913432002038608E-3</v>
      </c>
      <c r="AG33" s="383">
        <v>1413.24</v>
      </c>
      <c r="AH33" s="385">
        <f t="shared" si="16"/>
        <v>-11.663000000000011</v>
      </c>
      <c r="AI33" s="387">
        <f>(AG33-B33)/B33</f>
        <v>-8.1851185659655504E-3</v>
      </c>
      <c r="AJ33" s="576">
        <v>1374.952</v>
      </c>
      <c r="AK33" s="576">
        <f t="shared" si="17"/>
        <v>-49.951000000000022</v>
      </c>
      <c r="AL33" s="573">
        <f t="shared" si="18"/>
        <v>-3.5055719582315445E-2</v>
      </c>
      <c r="AM33" s="448">
        <v>1345.962</v>
      </c>
      <c r="AN33" s="450">
        <f t="shared" si="19"/>
        <v>-78.941000000000031</v>
      </c>
      <c r="AO33" s="452">
        <f t="shared" si="20"/>
        <v>-5.5400964135804351E-2</v>
      </c>
      <c r="AP33" s="525">
        <v>1149.2149999999999</v>
      </c>
      <c r="AQ33" s="527">
        <f t="shared" si="21"/>
        <v>-275.6880000000001</v>
      </c>
      <c r="AR33" s="529">
        <f t="shared" si="22"/>
        <v>-0.19347843326879099</v>
      </c>
    </row>
    <row r="34" spans="1:44" ht="14.45" customHeight="1" x14ac:dyDescent="0.2">
      <c r="A34" s="6" t="s">
        <v>108</v>
      </c>
      <c r="B34" s="163">
        <v>3689.0941440000001</v>
      </c>
      <c r="C34" s="229">
        <v>3688.914432</v>
      </c>
      <c r="D34" s="230">
        <f>C34-B34</f>
        <v>-0.17971200000010867</v>
      </c>
      <c r="E34" s="213">
        <f>(C34-B34)/B34</f>
        <v>-4.8714397894235106E-5</v>
      </c>
      <c r="F34" s="621">
        <v>3688.6315519999998</v>
      </c>
      <c r="G34" s="619">
        <f t="shared" si="0"/>
        <v>-0.46259200000031342</v>
      </c>
      <c r="H34" s="202">
        <f t="shared" si="1"/>
        <v>-1.2539446865368839E-4</v>
      </c>
      <c r="I34" s="494">
        <v>3644.0209920000002</v>
      </c>
      <c r="J34" s="495">
        <f>I34-B34</f>
        <v>-45.073151999999936</v>
      </c>
      <c r="K34" s="250">
        <f>(I34-B34)/B34</f>
        <v>-1.2217945718004407E-2</v>
      </c>
      <c r="L34" s="296">
        <v>3538.5989119999999</v>
      </c>
      <c r="M34" s="310">
        <f t="shared" si="2"/>
        <v>-150.49523200000021</v>
      </c>
      <c r="N34" s="257">
        <f t="shared" si="3"/>
        <v>-4.0794630368750008E-2</v>
      </c>
      <c r="O34" s="308">
        <v>3357.088256</v>
      </c>
      <c r="P34" s="305">
        <f t="shared" si="4"/>
        <v>-332.00588800000014</v>
      </c>
      <c r="Q34" s="280">
        <f t="shared" si="5"/>
        <v>-8.9996588604272856E-2</v>
      </c>
      <c r="R34" s="634">
        <v>3343.0753279999999</v>
      </c>
      <c r="S34" s="632">
        <f t="shared" si="6"/>
        <v>-346.01881600000024</v>
      </c>
      <c r="T34" s="370">
        <f t="shared" si="7"/>
        <v>-9.3795062552895436E-2</v>
      </c>
      <c r="U34" s="648">
        <v>2858.0290559999999</v>
      </c>
      <c r="V34" s="650">
        <f t="shared" si="8"/>
        <v>-831.06508800000029</v>
      </c>
      <c r="W34" s="364">
        <f t="shared" si="9"/>
        <v>-0.2252761939815652</v>
      </c>
      <c r="X34" s="662">
        <v>2527.4449920000002</v>
      </c>
      <c r="Y34" s="660">
        <f t="shared" si="10"/>
        <v>-1161.649152</v>
      </c>
      <c r="Z34" s="379">
        <f t="shared" si="11"/>
        <v>-0.31488736981389431</v>
      </c>
      <c r="AA34" s="674">
        <v>2292.391936</v>
      </c>
      <c r="AB34" s="676">
        <f t="shared" si="12"/>
        <v>-1396.7022080000002</v>
      </c>
      <c r="AC34" s="183">
        <f t="shared" si="13"/>
        <v>-0.37860302651034761</v>
      </c>
      <c r="AD34" s="422">
        <v>3628.8657920000001</v>
      </c>
      <c r="AE34" s="422">
        <f t="shared" si="14"/>
        <v>-60.228352000000086</v>
      </c>
      <c r="AF34" s="394">
        <f t="shared" si="15"/>
        <v>-1.6326054486290736E-2</v>
      </c>
      <c r="AG34" s="433">
        <v>3125.8613759999998</v>
      </c>
      <c r="AH34" s="434">
        <f t="shared" si="16"/>
        <v>-563.23276800000031</v>
      </c>
      <c r="AI34" s="387">
        <f>(AG34-B34)/B34</f>
        <v>-0.15267508662419224</v>
      </c>
      <c r="AJ34" s="577">
        <v>2531.6392959999998</v>
      </c>
      <c r="AK34" s="577">
        <f t="shared" si="17"/>
        <v>-1157.4548480000003</v>
      </c>
      <c r="AL34" s="573">
        <f t="shared" si="18"/>
        <v>-0.31375042295477951</v>
      </c>
      <c r="AM34" s="572">
        <v>2405.5047679999998</v>
      </c>
      <c r="AN34" s="466">
        <f t="shared" si="19"/>
        <v>-1283.5893760000004</v>
      </c>
      <c r="AO34" s="452">
        <f t="shared" si="20"/>
        <v>-0.34794161544715524</v>
      </c>
      <c r="AP34" s="551">
        <v>1861.0519039999999</v>
      </c>
      <c r="AQ34" s="552">
        <f t="shared" si="21"/>
        <v>-1828.0422400000002</v>
      </c>
      <c r="AR34" s="529">
        <f t="shared" si="22"/>
        <v>-0.49552604749140283</v>
      </c>
    </row>
    <row r="35" spans="1:44" ht="14.45" customHeight="1" x14ac:dyDescent="0.2">
      <c r="A35" s="3"/>
      <c r="B35" s="164"/>
      <c r="C35" s="192"/>
      <c r="D35" s="193"/>
      <c r="E35" s="220"/>
      <c r="F35" s="203"/>
      <c r="G35" s="200"/>
      <c r="H35" s="202"/>
      <c r="I35" s="251"/>
      <c r="J35" s="495"/>
      <c r="K35" s="250"/>
      <c r="L35" s="262"/>
      <c r="M35" s="310"/>
      <c r="N35" s="257"/>
      <c r="O35" s="276"/>
      <c r="P35" s="305"/>
      <c r="Q35" s="280"/>
      <c r="R35" s="357"/>
      <c r="S35" s="354"/>
      <c r="T35" s="370"/>
      <c r="U35" s="346"/>
      <c r="V35" s="344"/>
      <c r="W35" s="364"/>
      <c r="X35" s="337"/>
      <c r="Y35" s="334"/>
      <c r="Z35" s="379"/>
      <c r="AA35" s="176"/>
      <c r="AB35" s="174"/>
      <c r="AC35" s="183"/>
      <c r="AD35" s="399"/>
      <c r="AE35" s="395"/>
      <c r="AF35" s="394"/>
      <c r="AG35" s="388"/>
      <c r="AH35" s="385"/>
      <c r="AI35" s="387"/>
      <c r="AJ35" s="574"/>
      <c r="AK35" s="576"/>
      <c r="AL35" s="573"/>
      <c r="AM35" s="453"/>
      <c r="AN35" s="450"/>
      <c r="AO35" s="452"/>
      <c r="AP35" s="530"/>
      <c r="AQ35" s="527"/>
      <c r="AR35" s="529"/>
    </row>
    <row r="36" spans="1:44" ht="27.75" x14ac:dyDescent="0.2">
      <c r="A36" s="29" t="s">
        <v>123</v>
      </c>
      <c r="B36" s="164"/>
      <c r="C36" s="192"/>
      <c r="D36" s="193"/>
      <c r="E36" s="220"/>
      <c r="F36" s="203"/>
      <c r="G36" s="200"/>
      <c r="H36" s="202"/>
      <c r="I36" s="251"/>
      <c r="J36" s="495"/>
      <c r="K36" s="250"/>
      <c r="L36" s="262"/>
      <c r="M36" s="310"/>
      <c r="N36" s="257"/>
      <c r="O36" s="276"/>
      <c r="P36" s="305"/>
      <c r="Q36" s="280"/>
      <c r="R36" s="357"/>
      <c r="S36" s="354"/>
      <c r="T36" s="370"/>
      <c r="U36" s="346"/>
      <c r="V36" s="344"/>
      <c r="W36" s="364"/>
      <c r="X36" s="337"/>
      <c r="Y36" s="334"/>
      <c r="Z36" s="379"/>
      <c r="AA36" s="176"/>
      <c r="AB36" s="174"/>
      <c r="AC36" s="183"/>
      <c r="AD36" s="399"/>
      <c r="AE36" s="395"/>
      <c r="AF36" s="394"/>
      <c r="AG36" s="388"/>
      <c r="AH36" s="385"/>
      <c r="AI36" s="387"/>
      <c r="AJ36" s="574"/>
      <c r="AK36" s="576"/>
      <c r="AL36" s="573"/>
      <c r="AM36" s="453"/>
      <c r="AN36" s="450"/>
      <c r="AO36" s="452"/>
      <c r="AP36" s="530"/>
      <c r="AQ36" s="527"/>
      <c r="AR36" s="529"/>
    </row>
    <row r="37" spans="1:44" ht="14.45" customHeight="1" x14ac:dyDescent="0.2">
      <c r="A37" s="6" t="s">
        <v>124</v>
      </c>
      <c r="B37" s="165">
        <v>324.18599999999998</v>
      </c>
      <c r="C37" s="188">
        <v>324.18599999999998</v>
      </c>
      <c r="D37" s="190">
        <f>C37-B37</f>
        <v>0</v>
      </c>
      <c r="E37" s="213">
        <f>(C37-B37)/B37</f>
        <v>0</v>
      </c>
      <c r="F37" s="198">
        <v>324.18599999999998</v>
      </c>
      <c r="G37" s="200">
        <f t="shared" si="0"/>
        <v>0</v>
      </c>
      <c r="H37" s="202">
        <f t="shared" si="1"/>
        <v>0</v>
      </c>
      <c r="I37" s="246">
        <v>324.18599999999998</v>
      </c>
      <c r="J37" s="493">
        <f>I37-B37</f>
        <v>0</v>
      </c>
      <c r="K37" s="250">
        <f>(I37-B37)/B37</f>
        <v>0</v>
      </c>
      <c r="L37" s="258">
        <v>324.18599999999998</v>
      </c>
      <c r="M37" s="312">
        <f t="shared" si="2"/>
        <v>0</v>
      </c>
      <c r="N37" s="257">
        <f t="shared" si="3"/>
        <v>0</v>
      </c>
      <c r="O37" s="274">
        <v>323.98700000000002</v>
      </c>
      <c r="P37" s="307">
        <f t="shared" si="4"/>
        <v>-0.19899999999995543</v>
      </c>
      <c r="Q37" s="280">
        <f t="shared" si="5"/>
        <v>-6.1384513828467442E-4</v>
      </c>
      <c r="R37" s="633">
        <v>323.98700000000002</v>
      </c>
      <c r="S37" s="354">
        <f t="shared" si="6"/>
        <v>-0.19899999999995543</v>
      </c>
      <c r="T37" s="370">
        <f t="shared" si="7"/>
        <v>-6.1384513828467442E-4</v>
      </c>
      <c r="U37" s="647">
        <v>323.95999999999998</v>
      </c>
      <c r="V37" s="344">
        <f t="shared" si="8"/>
        <v>-0.22599999999999909</v>
      </c>
      <c r="W37" s="364">
        <f t="shared" si="9"/>
        <v>-6.9713065955963273E-4</v>
      </c>
      <c r="X37" s="661">
        <v>323.52100000000002</v>
      </c>
      <c r="Y37" s="334">
        <f t="shared" si="10"/>
        <v>-0.66499999999996362</v>
      </c>
      <c r="Z37" s="379">
        <f t="shared" si="11"/>
        <v>-2.0512915425094347E-3</v>
      </c>
      <c r="AA37" s="673">
        <v>323.375</v>
      </c>
      <c r="AB37" s="174">
        <f t="shared" si="12"/>
        <v>-0.81099999999997863</v>
      </c>
      <c r="AC37" s="183">
        <f t="shared" si="13"/>
        <v>-2.5016502871807503E-3</v>
      </c>
      <c r="AD37" s="395">
        <v>324.18599999999998</v>
      </c>
      <c r="AE37" s="395">
        <f t="shared" si="14"/>
        <v>0</v>
      </c>
      <c r="AF37" s="394">
        <f t="shared" si="15"/>
        <v>0</v>
      </c>
      <c r="AG37" s="383">
        <v>323.95999999999998</v>
      </c>
      <c r="AH37" s="385">
        <f t="shared" si="16"/>
        <v>-0.22599999999999909</v>
      </c>
      <c r="AI37" s="387">
        <f>(AG37-B37)/B37</f>
        <v>-6.9713065955963273E-4</v>
      </c>
      <c r="AJ37" s="576">
        <v>323.76900000000001</v>
      </c>
      <c r="AK37" s="576">
        <f t="shared" si="17"/>
        <v>-0.41699999999997317</v>
      </c>
      <c r="AL37" s="573">
        <f t="shared" si="18"/>
        <v>-1.286298606355528E-3</v>
      </c>
      <c r="AM37" s="448">
        <v>323.76900000000001</v>
      </c>
      <c r="AN37" s="450">
        <f t="shared" si="19"/>
        <v>-0.41699999999997317</v>
      </c>
      <c r="AO37" s="452">
        <f t="shared" si="20"/>
        <v>-1.286298606355528E-3</v>
      </c>
      <c r="AP37" s="525">
        <v>323.18799999999999</v>
      </c>
      <c r="AQ37" s="527">
        <f t="shared" si="21"/>
        <v>-0.99799999999999045</v>
      </c>
      <c r="AR37" s="529">
        <f t="shared" si="22"/>
        <v>-3.0784796382323436E-3</v>
      </c>
    </row>
    <row r="38" spans="1:44" ht="14.45" customHeight="1" x14ac:dyDescent="0.2">
      <c r="A38" s="6" t="s">
        <v>125</v>
      </c>
      <c r="B38" s="163">
        <v>352.02771200000001</v>
      </c>
      <c r="C38" s="229">
        <v>352.02771200000001</v>
      </c>
      <c r="D38" s="230">
        <f>C38-B38</f>
        <v>0</v>
      </c>
      <c r="E38" s="213">
        <f>(C38-B38)/B38</f>
        <v>0</v>
      </c>
      <c r="F38" s="621">
        <v>352.02771200000001</v>
      </c>
      <c r="G38" s="619">
        <f t="shared" si="0"/>
        <v>0</v>
      </c>
      <c r="H38" s="202">
        <f t="shared" si="1"/>
        <v>0</v>
      </c>
      <c r="I38" s="494">
        <v>352.02771200000001</v>
      </c>
      <c r="J38" s="495">
        <f>I38-B38</f>
        <v>0</v>
      </c>
      <c r="K38" s="250">
        <f>(I38-B38)/B38</f>
        <v>0</v>
      </c>
      <c r="L38" s="296">
        <v>352.02771200000001</v>
      </c>
      <c r="M38" s="310">
        <f t="shared" si="2"/>
        <v>0</v>
      </c>
      <c r="N38" s="257">
        <f t="shared" si="3"/>
        <v>0</v>
      </c>
      <c r="O38" s="308">
        <v>351.65619199999998</v>
      </c>
      <c r="P38" s="305">
        <f t="shared" si="4"/>
        <v>-0.37152000000003227</v>
      </c>
      <c r="Q38" s="280">
        <f t="shared" si="5"/>
        <v>-1.0553714589379608E-3</v>
      </c>
      <c r="R38" s="634">
        <v>351.65619199999998</v>
      </c>
      <c r="S38" s="632">
        <f t="shared" si="6"/>
        <v>-0.37152000000003227</v>
      </c>
      <c r="T38" s="370">
        <f t="shared" si="7"/>
        <v>-1.0553714589379608E-3</v>
      </c>
      <c r="U38" s="648">
        <v>351.64143999999999</v>
      </c>
      <c r="V38" s="650">
        <f t="shared" si="8"/>
        <v>-0.38627200000001949</v>
      </c>
      <c r="W38" s="364">
        <f t="shared" si="9"/>
        <v>-1.097277250718317E-3</v>
      </c>
      <c r="X38" s="662">
        <v>351.05327999999997</v>
      </c>
      <c r="Y38" s="660">
        <f t="shared" si="10"/>
        <v>-0.97443200000003571</v>
      </c>
      <c r="Z38" s="379">
        <f t="shared" si="11"/>
        <v>-2.7680548058672031E-3</v>
      </c>
      <c r="AA38" s="674">
        <v>350.967648</v>
      </c>
      <c r="AB38" s="676">
        <f t="shared" si="12"/>
        <v>-1.0600640000000112</v>
      </c>
      <c r="AC38" s="183">
        <f t="shared" si="13"/>
        <v>-3.0113083824491954E-3</v>
      </c>
      <c r="AD38" s="422">
        <v>352.02771200000001</v>
      </c>
      <c r="AE38" s="422">
        <f t="shared" si="14"/>
        <v>0</v>
      </c>
      <c r="AF38" s="394">
        <f t="shared" si="15"/>
        <v>0</v>
      </c>
      <c r="AG38" s="433">
        <v>351.64143999999999</v>
      </c>
      <c r="AH38" s="434">
        <f t="shared" si="16"/>
        <v>-0.38627200000001949</v>
      </c>
      <c r="AI38" s="387">
        <f>(AG38-B38)/B38</f>
        <v>-1.097277250718317E-3</v>
      </c>
      <c r="AJ38" s="577">
        <v>351.176896</v>
      </c>
      <c r="AK38" s="577">
        <f t="shared" si="17"/>
        <v>-0.8508160000000089</v>
      </c>
      <c r="AL38" s="573">
        <f t="shared" si="18"/>
        <v>-2.416900633095638E-3</v>
      </c>
      <c r="AM38" s="572">
        <v>351.176896</v>
      </c>
      <c r="AN38" s="466">
        <f t="shared" si="19"/>
        <v>-0.8508160000000089</v>
      </c>
      <c r="AO38" s="452">
        <f t="shared" si="20"/>
        <v>-2.416900633095638E-3</v>
      </c>
      <c r="AP38" s="551">
        <v>350.65900799999997</v>
      </c>
      <c r="AQ38" s="552">
        <f t="shared" si="21"/>
        <v>-1.3687040000000366</v>
      </c>
      <c r="AR38" s="529">
        <f t="shared" si="22"/>
        <v>-3.8880575401973936E-3</v>
      </c>
    </row>
    <row r="39" spans="1:44" ht="14.45" customHeight="1" x14ac:dyDescent="0.2">
      <c r="A39" s="3"/>
      <c r="B39" s="164"/>
      <c r="C39" s="192"/>
      <c r="D39" s="193"/>
      <c r="E39" s="220"/>
      <c r="F39" s="203"/>
      <c r="G39" s="200"/>
      <c r="H39" s="202"/>
      <c r="I39" s="251"/>
      <c r="J39" s="495"/>
      <c r="K39" s="250"/>
      <c r="L39" s="262"/>
      <c r="M39" s="310"/>
      <c r="N39" s="257"/>
      <c r="O39" s="276"/>
      <c r="P39" s="305"/>
      <c r="Q39" s="280"/>
      <c r="R39" s="357"/>
      <c r="S39" s="354"/>
      <c r="T39" s="370"/>
      <c r="U39" s="346"/>
      <c r="V39" s="344"/>
      <c r="W39" s="364"/>
      <c r="X39" s="337"/>
      <c r="Y39" s="334"/>
      <c r="Z39" s="379"/>
      <c r="AA39" s="176"/>
      <c r="AB39" s="174"/>
      <c r="AC39" s="183"/>
      <c r="AD39" s="399"/>
      <c r="AE39" s="395"/>
      <c r="AF39" s="394"/>
      <c r="AG39" s="388"/>
      <c r="AH39" s="385"/>
      <c r="AI39" s="387"/>
      <c r="AJ39" s="574"/>
      <c r="AK39" s="576"/>
      <c r="AL39" s="573"/>
      <c r="AM39" s="453"/>
      <c r="AN39" s="450"/>
      <c r="AO39" s="452"/>
      <c r="AP39" s="530"/>
      <c r="AQ39" s="527"/>
      <c r="AR39" s="529"/>
    </row>
    <row r="40" spans="1:44" ht="14.45" customHeight="1" x14ac:dyDescent="0.2">
      <c r="A40" s="27" t="s">
        <v>126</v>
      </c>
      <c r="B40" s="164"/>
      <c r="C40" s="192"/>
      <c r="D40" s="193"/>
      <c r="E40" s="220"/>
      <c r="F40" s="203"/>
      <c r="G40" s="200"/>
      <c r="H40" s="202"/>
      <c r="I40" s="251"/>
      <c r="J40" s="495"/>
      <c r="K40" s="250"/>
      <c r="L40" s="262"/>
      <c r="M40" s="310"/>
      <c r="N40" s="257"/>
      <c r="O40" s="276"/>
      <c r="P40" s="305"/>
      <c r="Q40" s="280"/>
      <c r="R40" s="357"/>
      <c r="S40" s="354"/>
      <c r="T40" s="370"/>
      <c r="U40" s="346"/>
      <c r="V40" s="344"/>
      <c r="W40" s="364"/>
      <c r="X40" s="337"/>
      <c r="Y40" s="334"/>
      <c r="Z40" s="379"/>
      <c r="AA40" s="176"/>
      <c r="AB40" s="174"/>
      <c r="AC40" s="183"/>
      <c r="AD40" s="399"/>
      <c r="AE40" s="395"/>
      <c r="AF40" s="394"/>
      <c r="AG40" s="388"/>
      <c r="AH40" s="385"/>
      <c r="AI40" s="387"/>
      <c r="AJ40" s="574"/>
      <c r="AK40" s="576"/>
      <c r="AL40" s="573"/>
      <c r="AM40" s="453"/>
      <c r="AN40" s="450"/>
      <c r="AO40" s="452"/>
      <c r="AP40" s="530"/>
      <c r="AQ40" s="527"/>
      <c r="AR40" s="529"/>
    </row>
    <row r="41" spans="1:44" ht="14.45" customHeight="1" x14ac:dyDescent="0.2">
      <c r="A41" s="6" t="s">
        <v>127</v>
      </c>
      <c r="B41" s="165">
        <v>1469.027</v>
      </c>
      <c r="C41" s="188">
        <v>1469.027</v>
      </c>
      <c r="D41" s="190">
        <f>C41-B41</f>
        <v>0</v>
      </c>
      <c r="E41" s="213">
        <f>(C41-B41)/B41</f>
        <v>0</v>
      </c>
      <c r="F41" s="198">
        <v>1469.027</v>
      </c>
      <c r="G41" s="200">
        <f t="shared" si="0"/>
        <v>0</v>
      </c>
      <c r="H41" s="202">
        <f t="shared" si="1"/>
        <v>0</v>
      </c>
      <c r="I41" s="246">
        <v>1469.26</v>
      </c>
      <c r="J41" s="493">
        <f>I41-B41</f>
        <v>0.23299999999994725</v>
      </c>
      <c r="K41" s="250">
        <f>(I41-B41)/B41</f>
        <v>1.5860838500582171E-4</v>
      </c>
      <c r="L41" s="258">
        <v>1469.662</v>
      </c>
      <c r="M41" s="312">
        <f t="shared" si="2"/>
        <v>0.63499999999999091</v>
      </c>
      <c r="N41" s="257">
        <f t="shared" si="3"/>
        <v>4.3225890334213794E-4</v>
      </c>
      <c r="O41" s="274">
        <v>1470.201</v>
      </c>
      <c r="P41" s="307">
        <f t="shared" si="4"/>
        <v>1.1739999999999782</v>
      </c>
      <c r="Q41" s="280">
        <f t="shared" si="5"/>
        <v>7.9916842917113033E-4</v>
      </c>
      <c r="R41" s="633">
        <v>1470.171</v>
      </c>
      <c r="S41" s="354">
        <f t="shared" si="6"/>
        <v>1.1440000000000055</v>
      </c>
      <c r="T41" s="370">
        <f t="shared" si="7"/>
        <v>7.7874674869829171E-4</v>
      </c>
      <c r="U41" s="647">
        <v>1471.559</v>
      </c>
      <c r="V41" s="344">
        <f t="shared" si="8"/>
        <v>2.5319999999999254</v>
      </c>
      <c r="W41" s="364">
        <f t="shared" si="9"/>
        <v>1.7235898319090971E-3</v>
      </c>
      <c r="X41" s="661">
        <v>1474.634</v>
      </c>
      <c r="Y41" s="334">
        <f t="shared" si="10"/>
        <v>5.6069999999999709</v>
      </c>
      <c r="Z41" s="379">
        <f t="shared" si="11"/>
        <v>3.8168120803769917E-3</v>
      </c>
      <c r="AA41" s="673">
        <v>1475.9659999999999</v>
      </c>
      <c r="AB41" s="174">
        <f t="shared" si="12"/>
        <v>6.9389999999998508</v>
      </c>
      <c r="AC41" s="183">
        <f t="shared" si="13"/>
        <v>4.7235346933717694E-3</v>
      </c>
      <c r="AD41" s="395">
        <v>1469.67</v>
      </c>
      <c r="AE41" s="395">
        <f t="shared" si="14"/>
        <v>0.6430000000000291</v>
      </c>
      <c r="AF41" s="394">
        <f t="shared" si="15"/>
        <v>4.3770468480159252E-4</v>
      </c>
      <c r="AG41" s="383">
        <v>1471.114</v>
      </c>
      <c r="AH41" s="385">
        <f t="shared" si="16"/>
        <v>2.0869999999999891</v>
      </c>
      <c r="AI41" s="387">
        <f>(AG41-B41)/B41</f>
        <v>1.4206682382284254E-3</v>
      </c>
      <c r="AJ41" s="576">
        <v>1472.057</v>
      </c>
      <c r="AK41" s="576">
        <f t="shared" si="17"/>
        <v>3.0299999999999727</v>
      </c>
      <c r="AL41" s="573">
        <f t="shared" si="18"/>
        <v>2.0625897277585588E-3</v>
      </c>
      <c r="AM41" s="448">
        <v>1472.585</v>
      </c>
      <c r="AN41" s="450">
        <f t="shared" si="19"/>
        <v>3.5579999999999927</v>
      </c>
      <c r="AO41" s="452">
        <f t="shared" si="20"/>
        <v>2.4220113040808594E-3</v>
      </c>
      <c r="AP41" s="525">
        <v>1473.5429999999999</v>
      </c>
      <c r="AQ41" s="527">
        <f t="shared" si="21"/>
        <v>4.515999999999849</v>
      </c>
      <c r="AR41" s="529">
        <f t="shared" si="22"/>
        <v>3.074143633847335E-3</v>
      </c>
    </row>
    <row r="42" spans="1:44" ht="14.45" customHeight="1" x14ac:dyDescent="0.2">
      <c r="A42" s="6" t="s">
        <v>128</v>
      </c>
      <c r="B42" s="163">
        <v>226.901568</v>
      </c>
      <c r="C42" s="229">
        <v>226.901568</v>
      </c>
      <c r="D42" s="230">
        <f>C42-B42</f>
        <v>0</v>
      </c>
      <c r="E42" s="213">
        <f>(C42-B42)/B42</f>
        <v>0</v>
      </c>
      <c r="F42" s="621">
        <v>226.901568</v>
      </c>
      <c r="G42" s="619">
        <f t="shared" si="0"/>
        <v>0</v>
      </c>
      <c r="H42" s="202">
        <f t="shared" si="1"/>
        <v>0</v>
      </c>
      <c r="I42" s="494">
        <v>226.91657599999999</v>
      </c>
      <c r="J42" s="495">
        <f>I42-B42</f>
        <v>1.5007999999994581E-2</v>
      </c>
      <c r="K42" s="250">
        <f>(I42-B42)/B42</f>
        <v>6.614321854309346E-5</v>
      </c>
      <c r="L42" s="296">
        <v>227.10712000000001</v>
      </c>
      <c r="M42" s="310">
        <f t="shared" si="2"/>
        <v>0.2055520000000115</v>
      </c>
      <c r="N42" s="257">
        <f t="shared" si="3"/>
        <v>9.0590823947065671E-4</v>
      </c>
      <c r="O42" s="308">
        <v>227.155472</v>
      </c>
      <c r="P42" s="305">
        <f t="shared" si="4"/>
        <v>0.25390400000000568</v>
      </c>
      <c r="Q42" s="280">
        <f t="shared" si="5"/>
        <v>1.1190050480391817E-3</v>
      </c>
      <c r="R42" s="634">
        <v>227.179472</v>
      </c>
      <c r="S42" s="632">
        <f t="shared" si="6"/>
        <v>0.27790400000000659</v>
      </c>
      <c r="T42" s="370">
        <f t="shared" si="7"/>
        <v>1.2247777855814844E-3</v>
      </c>
      <c r="U42" s="648">
        <v>227.40280000000001</v>
      </c>
      <c r="V42" s="650">
        <f t="shared" si="8"/>
        <v>0.50123200000001589</v>
      </c>
      <c r="W42" s="364">
        <f t="shared" si="9"/>
        <v>2.2090283659917938E-3</v>
      </c>
      <c r="X42" s="662">
        <v>227.748144</v>
      </c>
      <c r="Y42" s="660">
        <f t="shared" si="10"/>
        <v>0.84657599999999888</v>
      </c>
      <c r="Z42" s="379">
        <f t="shared" si="11"/>
        <v>3.7310275440670332E-3</v>
      </c>
      <c r="AA42" s="674">
        <v>228.632912</v>
      </c>
      <c r="AB42" s="676">
        <f t="shared" si="12"/>
        <v>1.7313440000000071</v>
      </c>
      <c r="AC42" s="183">
        <f t="shared" si="13"/>
        <v>7.6303747711430848E-3</v>
      </c>
      <c r="AD42" s="422">
        <v>227.07387199999999</v>
      </c>
      <c r="AE42" s="422">
        <f t="shared" si="14"/>
        <v>0.1723039999999969</v>
      </c>
      <c r="AF42" s="394">
        <f t="shared" si="15"/>
        <v>7.5937774039532815E-4</v>
      </c>
      <c r="AG42" s="433">
        <v>227.29385600000001</v>
      </c>
      <c r="AH42" s="434">
        <f t="shared" si="16"/>
        <v>0.39228800000000774</v>
      </c>
      <c r="AI42" s="387">
        <f>(AG42-B42)/B42</f>
        <v>1.7288906527080843E-3</v>
      </c>
      <c r="AJ42" s="577">
        <v>227.43865600000001</v>
      </c>
      <c r="AK42" s="577">
        <f t="shared" si="17"/>
        <v>0.53708800000001133</v>
      </c>
      <c r="AL42" s="573">
        <f t="shared" si="18"/>
        <v>2.3670528358799678E-3</v>
      </c>
      <c r="AM42" s="572">
        <v>227.37089599999999</v>
      </c>
      <c r="AN42" s="466">
        <f t="shared" si="19"/>
        <v>0.4693279999999902</v>
      </c>
      <c r="AO42" s="452">
        <f t="shared" si="20"/>
        <v>2.0684211402187849E-3</v>
      </c>
      <c r="AP42" s="551">
        <v>227.651184</v>
      </c>
      <c r="AQ42" s="552">
        <f t="shared" si="21"/>
        <v>0.74961600000000317</v>
      </c>
      <c r="AR42" s="529">
        <f t="shared" si="22"/>
        <v>3.3037056843961657E-3</v>
      </c>
    </row>
    <row r="43" spans="1:44" ht="14.45" customHeight="1" x14ac:dyDescent="0.2">
      <c r="A43" s="3"/>
      <c r="B43" s="164"/>
      <c r="C43" s="192"/>
      <c r="D43" s="193"/>
      <c r="E43" s="220"/>
      <c r="F43" s="203"/>
      <c r="G43" s="200"/>
      <c r="H43" s="202"/>
      <c r="I43" s="251"/>
      <c r="J43" s="495"/>
      <c r="K43" s="250"/>
      <c r="L43" s="262"/>
      <c r="M43" s="310"/>
      <c r="N43" s="257"/>
      <c r="O43" s="276"/>
      <c r="P43" s="305"/>
      <c r="Q43" s="280"/>
      <c r="R43" s="357"/>
      <c r="S43" s="354"/>
      <c r="T43" s="370"/>
      <c r="U43" s="346"/>
      <c r="V43" s="344"/>
      <c r="W43" s="364"/>
      <c r="X43" s="337"/>
      <c r="Y43" s="334"/>
      <c r="Z43" s="379"/>
      <c r="AA43" s="176"/>
      <c r="AB43" s="174"/>
      <c r="AC43" s="183"/>
      <c r="AD43" s="399"/>
      <c r="AE43" s="395"/>
      <c r="AF43" s="394"/>
      <c r="AG43" s="388"/>
      <c r="AH43" s="385"/>
      <c r="AI43" s="387"/>
      <c r="AJ43" s="574"/>
      <c r="AK43" s="576"/>
      <c r="AL43" s="573"/>
      <c r="AM43" s="453"/>
      <c r="AN43" s="450"/>
      <c r="AO43" s="452"/>
      <c r="AP43" s="530"/>
      <c r="AQ43" s="527"/>
      <c r="AR43" s="529"/>
    </row>
    <row r="44" spans="1:44" ht="14.45" customHeight="1" x14ac:dyDescent="0.2">
      <c r="A44" s="27" t="s">
        <v>129</v>
      </c>
      <c r="B44" s="164"/>
      <c r="C44" s="192"/>
      <c r="D44" s="193"/>
      <c r="E44" s="220"/>
      <c r="F44" s="203"/>
      <c r="G44" s="200"/>
      <c r="H44" s="202"/>
      <c r="I44" s="251"/>
      <c r="J44" s="495"/>
      <c r="K44" s="250"/>
      <c r="L44" s="262"/>
      <c r="M44" s="310"/>
      <c r="N44" s="257"/>
      <c r="O44" s="276"/>
      <c r="P44" s="305"/>
      <c r="Q44" s="280"/>
      <c r="R44" s="357"/>
      <c r="S44" s="354"/>
      <c r="T44" s="370"/>
      <c r="U44" s="346"/>
      <c r="V44" s="344"/>
      <c r="W44" s="364"/>
      <c r="X44" s="337"/>
      <c r="Y44" s="334"/>
      <c r="Z44" s="379"/>
      <c r="AA44" s="176"/>
      <c r="AB44" s="174"/>
      <c r="AC44" s="183"/>
      <c r="AD44" s="399"/>
      <c r="AE44" s="395"/>
      <c r="AF44" s="394"/>
      <c r="AG44" s="388"/>
      <c r="AH44" s="385"/>
      <c r="AI44" s="387"/>
      <c r="AJ44" s="574"/>
      <c r="AK44" s="576"/>
      <c r="AL44" s="573"/>
      <c r="AM44" s="453"/>
      <c r="AN44" s="450"/>
      <c r="AO44" s="452"/>
      <c r="AP44" s="530"/>
      <c r="AQ44" s="527"/>
      <c r="AR44" s="529"/>
    </row>
    <row r="45" spans="1:44" ht="14.45" customHeight="1" x14ac:dyDescent="0.2">
      <c r="A45" s="6" t="s">
        <v>130</v>
      </c>
      <c r="B45" s="163">
        <v>36264.535936</v>
      </c>
      <c r="C45" s="229">
        <v>36264.535936</v>
      </c>
      <c r="D45" s="230">
        <f t="shared" ref="D45" si="23">C45-B45</f>
        <v>0</v>
      </c>
      <c r="E45" s="213">
        <f t="shared" ref="E45:E54" si="24">(C45-B45)/B45</f>
        <v>0</v>
      </c>
      <c r="F45" s="621">
        <v>36264.535936</v>
      </c>
      <c r="G45" s="619">
        <f t="shared" si="0"/>
        <v>0</v>
      </c>
      <c r="H45" s="202">
        <f t="shared" si="1"/>
        <v>0</v>
      </c>
      <c r="I45" s="494">
        <v>36266.145215999997</v>
      </c>
      <c r="J45" s="495">
        <f>I45-B45</f>
        <v>1.6092799999969429</v>
      </c>
      <c r="K45" s="250">
        <f>(I45-B45)/B45</f>
        <v>4.437613658801579E-5</v>
      </c>
      <c r="L45" s="296">
        <v>36264.597055999999</v>
      </c>
      <c r="M45" s="310">
        <f t="shared" si="2"/>
        <v>6.1119999998481944E-2</v>
      </c>
      <c r="N45" s="257">
        <f t="shared" si="3"/>
        <v>1.6853931374262477E-6</v>
      </c>
      <c r="O45" s="308">
        <v>36265.171263999997</v>
      </c>
      <c r="P45" s="305">
        <f t="shared" si="4"/>
        <v>0.63532799999666167</v>
      </c>
      <c r="Q45" s="280">
        <f t="shared" si="5"/>
        <v>1.7519264581736124E-5</v>
      </c>
      <c r="R45" s="634">
        <v>36265.222783999998</v>
      </c>
      <c r="S45" s="632">
        <f t="shared" si="6"/>
        <v>0.68684799999755342</v>
      </c>
      <c r="T45" s="370">
        <f t="shared" si="7"/>
        <v>1.8939936284024408E-5</v>
      </c>
      <c r="U45" s="648">
        <v>36267.123456000001</v>
      </c>
      <c r="V45" s="650">
        <f t="shared" si="8"/>
        <v>2.5875200000009499</v>
      </c>
      <c r="W45" s="364">
        <f t="shared" si="9"/>
        <v>7.1351250835456154E-5</v>
      </c>
      <c r="X45" s="662">
        <v>36267.130559999998</v>
      </c>
      <c r="Y45" s="660">
        <f t="shared" si="10"/>
        <v>2.594623999997566</v>
      </c>
      <c r="Z45" s="379">
        <f t="shared" si="11"/>
        <v>7.154714469741411E-5</v>
      </c>
      <c r="AA45" s="674">
        <v>36268.744703999997</v>
      </c>
      <c r="AB45" s="676">
        <f t="shared" si="12"/>
        <v>4.2087679999967804</v>
      </c>
      <c r="AC45" s="183">
        <f t="shared" si="13"/>
        <v>1.1605740681266277E-4</v>
      </c>
      <c r="AD45" s="422">
        <v>36264.45248</v>
      </c>
      <c r="AE45" s="422">
        <f t="shared" si="14"/>
        <v>-8.3456000000296626E-2</v>
      </c>
      <c r="AF45" s="394">
        <f t="shared" si="15"/>
        <v>-2.30131167671856E-6</v>
      </c>
      <c r="AG45" s="433">
        <v>36265.335679999997</v>
      </c>
      <c r="AH45" s="434">
        <f t="shared" si="16"/>
        <v>0.79974399999628076</v>
      </c>
      <c r="AI45" s="387">
        <f>(AG45-B45)/B45</f>
        <v>2.2053060361993233E-5</v>
      </c>
      <c r="AJ45" s="577">
        <v>36266.792000000001</v>
      </c>
      <c r="AK45" s="577">
        <f t="shared" si="17"/>
        <v>2.2560640000010608</v>
      </c>
      <c r="AL45" s="573">
        <f t="shared" si="18"/>
        <v>6.221130208263479E-5</v>
      </c>
      <c r="AM45" s="572">
        <v>36266.979136000002</v>
      </c>
      <c r="AN45" s="466">
        <f t="shared" si="19"/>
        <v>2.443200000001525</v>
      </c>
      <c r="AO45" s="452">
        <f t="shared" si="20"/>
        <v>6.7371605259565641E-5</v>
      </c>
      <c r="AP45" s="551">
        <v>36270.011967999999</v>
      </c>
      <c r="AQ45" s="552">
        <f t="shared" si="21"/>
        <v>5.4760319999986677</v>
      </c>
      <c r="AR45" s="529">
        <f t="shared" si="22"/>
        <v>1.5100240106926562E-4</v>
      </c>
    </row>
    <row r="46" spans="1:44" ht="14.45" customHeight="1" x14ac:dyDescent="0.2">
      <c r="A46" s="6" t="s">
        <v>131</v>
      </c>
      <c r="B46" s="164"/>
      <c r="C46" s="192"/>
      <c r="D46" s="193"/>
      <c r="E46" s="213"/>
      <c r="F46" s="203"/>
      <c r="G46" s="200"/>
      <c r="H46" s="202"/>
      <c r="I46" s="251"/>
      <c r="J46" s="495"/>
      <c r="K46" s="250"/>
      <c r="L46" s="262"/>
      <c r="M46" s="310"/>
      <c r="N46" s="257"/>
      <c r="O46" s="276"/>
      <c r="P46" s="305"/>
      <c r="Q46" s="280"/>
      <c r="R46" s="635"/>
      <c r="S46" s="354"/>
      <c r="T46" s="370"/>
      <c r="U46" s="649"/>
      <c r="V46" s="344"/>
      <c r="W46" s="364"/>
      <c r="X46" s="663"/>
      <c r="Y46" s="334"/>
      <c r="Z46" s="379"/>
      <c r="AA46" s="675"/>
      <c r="AB46" s="174"/>
      <c r="AC46" s="183"/>
      <c r="AD46" s="399"/>
      <c r="AE46" s="395"/>
      <c r="AF46" s="394"/>
      <c r="AG46" s="388"/>
      <c r="AH46" s="385"/>
      <c r="AI46" s="387"/>
      <c r="AJ46" s="574"/>
      <c r="AK46" s="576"/>
      <c r="AL46" s="573"/>
      <c r="AM46" s="453"/>
      <c r="AN46" s="450"/>
      <c r="AO46" s="452"/>
      <c r="AP46" s="530"/>
      <c r="AQ46" s="527"/>
      <c r="AR46" s="529"/>
    </row>
    <row r="47" spans="1:44" ht="14.45" customHeight="1" x14ac:dyDescent="0.2">
      <c r="A47" s="4" t="s">
        <v>132</v>
      </c>
      <c r="B47" s="165">
        <v>1004.818</v>
      </c>
      <c r="C47" s="188">
        <v>1004.818</v>
      </c>
      <c r="D47" s="190">
        <f>C47-B47</f>
        <v>0</v>
      </c>
      <c r="E47" s="213">
        <f t="shared" si="24"/>
        <v>0</v>
      </c>
      <c r="F47" s="198">
        <v>1004.818</v>
      </c>
      <c r="G47" s="200">
        <f t="shared" si="0"/>
        <v>0</v>
      </c>
      <c r="H47" s="202">
        <f t="shared" si="1"/>
        <v>0</v>
      </c>
      <c r="I47" s="246">
        <v>1004.818</v>
      </c>
      <c r="J47" s="493">
        <f>I47-B47</f>
        <v>0</v>
      </c>
      <c r="K47" s="250">
        <f>(I47-B47)/B47</f>
        <v>0</v>
      </c>
      <c r="L47" s="258">
        <v>1004.818</v>
      </c>
      <c r="M47" s="312">
        <f t="shared" si="2"/>
        <v>0</v>
      </c>
      <c r="N47" s="257">
        <f t="shared" si="3"/>
        <v>0</v>
      </c>
      <c r="O47" s="274">
        <v>1004.818</v>
      </c>
      <c r="P47" s="307">
        <f t="shared" si="4"/>
        <v>0</v>
      </c>
      <c r="Q47" s="280">
        <f t="shared" si="5"/>
        <v>0</v>
      </c>
      <c r="R47" s="633">
        <v>1004.818</v>
      </c>
      <c r="S47" s="354">
        <f t="shared" si="6"/>
        <v>0</v>
      </c>
      <c r="T47" s="370">
        <f t="shared" si="7"/>
        <v>0</v>
      </c>
      <c r="U47" s="647">
        <v>1004.818</v>
      </c>
      <c r="V47" s="344">
        <f t="shared" si="8"/>
        <v>0</v>
      </c>
      <c r="W47" s="364">
        <f t="shared" si="9"/>
        <v>0</v>
      </c>
      <c r="X47" s="661">
        <v>1004.818</v>
      </c>
      <c r="Y47" s="334">
        <f t="shared" si="10"/>
        <v>0</v>
      </c>
      <c r="Z47" s="379">
        <f t="shared" si="11"/>
        <v>0</v>
      </c>
      <c r="AA47" s="673">
        <v>1004.818</v>
      </c>
      <c r="AB47" s="174">
        <f t="shared" si="12"/>
        <v>0</v>
      </c>
      <c r="AC47" s="183">
        <f t="shared" si="13"/>
        <v>0</v>
      </c>
      <c r="AD47" s="395">
        <v>1004.818</v>
      </c>
      <c r="AE47" s="395">
        <f t="shared" si="14"/>
        <v>0</v>
      </c>
      <c r="AF47" s="394">
        <f t="shared" si="15"/>
        <v>0</v>
      </c>
      <c r="AG47" s="383">
        <v>1004.818</v>
      </c>
      <c r="AH47" s="385">
        <f t="shared" si="16"/>
        <v>0</v>
      </c>
      <c r="AI47" s="387">
        <f>(AG47-B47)/B47</f>
        <v>0</v>
      </c>
      <c r="AJ47" s="576">
        <v>1004.818</v>
      </c>
      <c r="AK47" s="576">
        <f t="shared" si="17"/>
        <v>0</v>
      </c>
      <c r="AL47" s="573">
        <f t="shared" si="18"/>
        <v>0</v>
      </c>
      <c r="AM47" s="448">
        <v>1004.818</v>
      </c>
      <c r="AN47" s="450">
        <f t="shared" si="19"/>
        <v>0</v>
      </c>
      <c r="AO47" s="452">
        <f t="shared" si="20"/>
        <v>0</v>
      </c>
      <c r="AP47" s="525">
        <v>1004.818</v>
      </c>
      <c r="AQ47" s="527">
        <f t="shared" si="21"/>
        <v>0</v>
      </c>
      <c r="AR47" s="529">
        <f t="shared" si="22"/>
        <v>0</v>
      </c>
    </row>
    <row r="48" spans="1:44" ht="14.45" customHeight="1" x14ac:dyDescent="0.2">
      <c r="A48" s="4" t="s">
        <v>133</v>
      </c>
      <c r="B48" s="163">
        <v>619.97270600000002</v>
      </c>
      <c r="C48" s="229">
        <v>619.97270600000002</v>
      </c>
      <c r="D48" s="230">
        <f>C48-B48</f>
        <v>0</v>
      </c>
      <c r="E48" s="213">
        <f t="shared" si="24"/>
        <v>0</v>
      </c>
      <c r="F48" s="621">
        <v>619.97270600000002</v>
      </c>
      <c r="G48" s="619">
        <f t="shared" si="0"/>
        <v>0</v>
      </c>
      <c r="H48" s="202">
        <f t="shared" si="1"/>
        <v>0</v>
      </c>
      <c r="I48" s="494">
        <v>619.97270600000002</v>
      </c>
      <c r="J48" s="495">
        <f>I48-B48</f>
        <v>0</v>
      </c>
      <c r="K48" s="250">
        <f>(I48-B48)/B48</f>
        <v>0</v>
      </c>
      <c r="L48" s="296">
        <v>619.97270600000002</v>
      </c>
      <c r="M48" s="310">
        <f t="shared" si="2"/>
        <v>0</v>
      </c>
      <c r="N48" s="257">
        <f t="shared" si="3"/>
        <v>0</v>
      </c>
      <c r="O48" s="308">
        <v>619.97270600000002</v>
      </c>
      <c r="P48" s="305">
        <f t="shared" si="4"/>
        <v>0</v>
      </c>
      <c r="Q48" s="280">
        <f t="shared" si="5"/>
        <v>0</v>
      </c>
      <c r="R48" s="634">
        <v>619.97270600000002</v>
      </c>
      <c r="S48" s="632">
        <f t="shared" si="6"/>
        <v>0</v>
      </c>
      <c r="T48" s="370">
        <f t="shared" si="7"/>
        <v>0</v>
      </c>
      <c r="U48" s="648">
        <v>619.97270600000002</v>
      </c>
      <c r="V48" s="650">
        <f t="shared" si="8"/>
        <v>0</v>
      </c>
      <c r="W48" s="364">
        <f t="shared" si="9"/>
        <v>0</v>
      </c>
      <c r="X48" s="662">
        <v>619.97270600000002</v>
      </c>
      <c r="Y48" s="660">
        <f t="shared" si="10"/>
        <v>0</v>
      </c>
      <c r="Z48" s="379">
        <f t="shared" si="11"/>
        <v>0</v>
      </c>
      <c r="AA48" s="674">
        <v>619.97270600000002</v>
      </c>
      <c r="AB48" s="676">
        <f t="shared" si="12"/>
        <v>0</v>
      </c>
      <c r="AC48" s="183">
        <f t="shared" si="13"/>
        <v>0</v>
      </c>
      <c r="AD48" s="422">
        <v>619.97270600000002</v>
      </c>
      <c r="AE48" s="422">
        <f t="shared" si="14"/>
        <v>0</v>
      </c>
      <c r="AF48" s="394">
        <f t="shared" si="15"/>
        <v>0</v>
      </c>
      <c r="AG48" s="433">
        <v>619.97270600000002</v>
      </c>
      <c r="AH48" s="434">
        <f t="shared" si="16"/>
        <v>0</v>
      </c>
      <c r="AI48" s="387">
        <f>(AG48-B48)/B48</f>
        <v>0</v>
      </c>
      <c r="AJ48" s="577">
        <v>619.97270600000002</v>
      </c>
      <c r="AK48" s="577">
        <f t="shared" si="17"/>
        <v>0</v>
      </c>
      <c r="AL48" s="573">
        <f t="shared" si="18"/>
        <v>0</v>
      </c>
      <c r="AM48" s="572">
        <v>619.97270600000002</v>
      </c>
      <c r="AN48" s="466">
        <f t="shared" si="19"/>
        <v>0</v>
      </c>
      <c r="AO48" s="452">
        <f t="shared" si="20"/>
        <v>0</v>
      </c>
      <c r="AP48" s="551">
        <v>619.97270600000002</v>
      </c>
      <c r="AQ48" s="552">
        <f t="shared" si="21"/>
        <v>0</v>
      </c>
      <c r="AR48" s="529">
        <f t="shared" si="22"/>
        <v>0</v>
      </c>
    </row>
    <row r="49" spans="1:44" ht="14.45" customHeight="1" x14ac:dyDescent="0.2">
      <c r="A49" s="6" t="s">
        <v>134</v>
      </c>
      <c r="B49" s="163"/>
      <c r="C49" s="229"/>
      <c r="D49" s="230"/>
      <c r="E49" s="213"/>
      <c r="F49" s="621"/>
      <c r="G49" s="200"/>
      <c r="H49" s="202"/>
      <c r="I49" s="494"/>
      <c r="J49" s="495"/>
      <c r="K49" s="250"/>
      <c r="L49" s="296"/>
      <c r="M49" s="310"/>
      <c r="N49" s="257"/>
      <c r="O49" s="308"/>
      <c r="P49" s="305"/>
      <c r="Q49" s="280"/>
      <c r="R49" s="634"/>
      <c r="S49" s="354"/>
      <c r="T49" s="370"/>
      <c r="U49" s="648"/>
      <c r="V49" s="344"/>
      <c r="W49" s="364"/>
      <c r="X49" s="662"/>
      <c r="Y49" s="334"/>
      <c r="Z49" s="379"/>
      <c r="AA49" s="674"/>
      <c r="AB49" s="174"/>
      <c r="AC49" s="183"/>
      <c r="AD49" s="422"/>
      <c r="AE49" s="395"/>
      <c r="AF49" s="394"/>
      <c r="AG49" s="433"/>
      <c r="AH49" s="385"/>
      <c r="AI49" s="387"/>
      <c r="AJ49" s="577"/>
      <c r="AK49" s="576"/>
      <c r="AL49" s="573"/>
      <c r="AM49" s="572"/>
      <c r="AN49" s="450"/>
      <c r="AO49" s="452"/>
      <c r="AP49" s="551"/>
      <c r="AQ49" s="527"/>
      <c r="AR49" s="529"/>
    </row>
    <row r="50" spans="1:44" ht="14.45" customHeight="1" x14ac:dyDescent="0.2">
      <c r="A50" s="4" t="s">
        <v>132</v>
      </c>
      <c r="B50" s="165">
        <v>1524.1769999999999</v>
      </c>
      <c r="C50" s="188">
        <v>1524.18</v>
      </c>
      <c r="D50" s="190">
        <f>C50-B50</f>
        <v>3.0000000001564331E-3</v>
      </c>
      <c r="E50" s="213">
        <f t="shared" ref="E50:E51" si="25">(C50-B50)/B50</f>
        <v>1.9682753382031308E-6</v>
      </c>
      <c r="F50" s="198">
        <v>1524.18</v>
      </c>
      <c r="G50" s="200">
        <f t="shared" si="0"/>
        <v>3.0000000001564331E-3</v>
      </c>
      <c r="H50" s="202">
        <f t="shared" si="1"/>
        <v>1.9682753382031308E-6</v>
      </c>
      <c r="I50" s="246">
        <v>1524.18</v>
      </c>
      <c r="J50" s="493">
        <f>I50-B50</f>
        <v>3.0000000001564331E-3</v>
      </c>
      <c r="K50" s="250">
        <f>(I50-B50)/B50</f>
        <v>1.9682753382031308E-6</v>
      </c>
      <c r="L50" s="258">
        <v>1524.18</v>
      </c>
      <c r="M50" s="312">
        <f t="shared" si="2"/>
        <v>3.0000000001564331E-3</v>
      </c>
      <c r="N50" s="257">
        <f t="shared" si="3"/>
        <v>1.9682753382031308E-6</v>
      </c>
      <c r="O50" s="274">
        <v>1524.18</v>
      </c>
      <c r="P50" s="307">
        <f t="shared" si="4"/>
        <v>3.0000000001564331E-3</v>
      </c>
      <c r="Q50" s="280">
        <f t="shared" si="5"/>
        <v>1.9682753382031308E-6</v>
      </c>
      <c r="R50" s="633">
        <v>1524.18</v>
      </c>
      <c r="S50" s="354">
        <f t="shared" si="6"/>
        <v>3.0000000001564331E-3</v>
      </c>
      <c r="T50" s="370">
        <f t="shared" si="7"/>
        <v>1.9682753382031308E-6</v>
      </c>
      <c r="U50" s="647">
        <v>1524.18</v>
      </c>
      <c r="V50" s="344">
        <f t="shared" si="8"/>
        <v>3.0000000001564331E-3</v>
      </c>
      <c r="W50" s="364">
        <f t="shared" si="9"/>
        <v>1.9682753382031308E-6</v>
      </c>
      <c r="X50" s="661">
        <v>1524.18</v>
      </c>
      <c r="Y50" s="334">
        <f t="shared" si="10"/>
        <v>3.0000000001564331E-3</v>
      </c>
      <c r="Z50" s="379">
        <f t="shared" si="11"/>
        <v>1.9682753382031308E-6</v>
      </c>
      <c r="AA50" s="673">
        <v>1524.18</v>
      </c>
      <c r="AB50" s="174">
        <f t="shared" si="12"/>
        <v>3.0000000001564331E-3</v>
      </c>
      <c r="AC50" s="183">
        <f t="shared" si="13"/>
        <v>1.9682753382031308E-6</v>
      </c>
      <c r="AD50" s="395">
        <v>1524.18</v>
      </c>
      <c r="AE50" s="395">
        <f t="shared" si="14"/>
        <v>3.0000000001564331E-3</v>
      </c>
      <c r="AF50" s="394">
        <f t="shared" si="15"/>
        <v>1.9682753382031308E-6</v>
      </c>
      <c r="AG50" s="383">
        <v>1524.18</v>
      </c>
      <c r="AH50" s="385">
        <f t="shared" si="16"/>
        <v>3.0000000001564331E-3</v>
      </c>
      <c r="AI50" s="387">
        <f>(AG50-B50)/B50</f>
        <v>1.9682753382031308E-6</v>
      </c>
      <c r="AJ50" s="576">
        <v>1524.18</v>
      </c>
      <c r="AK50" s="576">
        <f t="shared" si="17"/>
        <v>3.0000000001564331E-3</v>
      </c>
      <c r="AL50" s="573">
        <f t="shared" si="18"/>
        <v>1.9682753382031308E-6</v>
      </c>
      <c r="AM50" s="448">
        <v>1524.18</v>
      </c>
      <c r="AN50" s="450">
        <f t="shared" si="19"/>
        <v>3.0000000001564331E-3</v>
      </c>
      <c r="AO50" s="452">
        <f t="shared" si="20"/>
        <v>1.9682753382031308E-6</v>
      </c>
      <c r="AP50" s="525">
        <v>1524.18</v>
      </c>
      <c r="AQ50" s="527">
        <f t="shared" si="21"/>
        <v>3.0000000001564331E-3</v>
      </c>
      <c r="AR50" s="529">
        <f t="shared" si="22"/>
        <v>1.9682753382031308E-6</v>
      </c>
    </row>
    <row r="51" spans="1:44" ht="14.45" customHeight="1" x14ac:dyDescent="0.2">
      <c r="A51" s="4" t="s">
        <v>133</v>
      </c>
      <c r="B51" s="163">
        <v>737.90217399999995</v>
      </c>
      <c r="C51" s="229">
        <v>737.90200000000004</v>
      </c>
      <c r="D51" s="230">
        <f>C51-B51</f>
        <v>-1.7399999990175274E-4</v>
      </c>
      <c r="E51" s="213">
        <f t="shared" si="25"/>
        <v>-2.3580361466959541E-7</v>
      </c>
      <c r="F51" s="621">
        <v>737.90200000000004</v>
      </c>
      <c r="G51" s="619">
        <f t="shared" si="0"/>
        <v>-1.7399999990175274E-4</v>
      </c>
      <c r="H51" s="202">
        <f t="shared" si="1"/>
        <v>-2.3580361466959541E-7</v>
      </c>
      <c r="I51" s="494">
        <v>737.91600000000005</v>
      </c>
      <c r="J51" s="495">
        <f>I51-B51</f>
        <v>1.3826000000108252E-2</v>
      </c>
      <c r="K51" s="250">
        <f>(I51-B51)/B51</f>
        <v>1.8736901024644836E-5</v>
      </c>
      <c r="L51" s="296">
        <v>737.90200000000004</v>
      </c>
      <c r="M51" s="310">
        <f t="shared" si="2"/>
        <v>-1.7399999990175274E-4</v>
      </c>
      <c r="N51" s="257">
        <f t="shared" si="3"/>
        <v>-2.3580361466959541E-7</v>
      </c>
      <c r="O51" s="308">
        <v>737.91899999999998</v>
      </c>
      <c r="P51" s="305">
        <f t="shared" si="4"/>
        <v>1.6826000000037311E-2</v>
      </c>
      <c r="Q51" s="280">
        <f t="shared" si="5"/>
        <v>2.2802480590113173E-5</v>
      </c>
      <c r="R51" s="634">
        <v>737.90599999999995</v>
      </c>
      <c r="S51" s="632">
        <f t="shared" si="6"/>
        <v>3.8260000000036598E-3</v>
      </c>
      <c r="T51" s="370">
        <f t="shared" si="7"/>
        <v>5.1849691392881846E-6</v>
      </c>
      <c r="U51" s="648">
        <v>737.91499999999996</v>
      </c>
      <c r="V51" s="650">
        <f t="shared" si="8"/>
        <v>1.2826000000018212E-2</v>
      </c>
      <c r="W51" s="364">
        <f t="shared" si="9"/>
        <v>1.7381707836001325E-5</v>
      </c>
      <c r="X51" s="662">
        <v>737.93600000000004</v>
      </c>
      <c r="Y51" s="660">
        <f t="shared" si="10"/>
        <v>3.3826000000090062E-2</v>
      </c>
      <c r="Z51" s="379">
        <f t="shared" si="11"/>
        <v>4.5840764795050005E-5</v>
      </c>
      <c r="AA51" s="674">
        <v>737.9</v>
      </c>
      <c r="AB51" s="676">
        <f t="shared" si="12"/>
        <v>-2.1739999999681459E-3</v>
      </c>
      <c r="AC51" s="183">
        <f t="shared" si="13"/>
        <v>-2.9461899918025528E-6</v>
      </c>
      <c r="AD51" s="422">
        <v>737.87900000000002</v>
      </c>
      <c r="AE51" s="422">
        <f t="shared" si="14"/>
        <v>-2.3173999999926309E-2</v>
      </c>
      <c r="AF51" s="394">
        <f t="shared" si="15"/>
        <v>-3.1405246950697171E-5</v>
      </c>
      <c r="AG51" s="433">
        <v>737.91899999999998</v>
      </c>
      <c r="AH51" s="434">
        <f t="shared" si="16"/>
        <v>1.6826000000037311E-2</v>
      </c>
      <c r="AI51" s="387">
        <f>(AG51-B51)/B51</f>
        <v>2.2802480590113173E-5</v>
      </c>
      <c r="AJ51" s="577">
        <v>737.91700000000003</v>
      </c>
      <c r="AK51" s="577">
        <f t="shared" si="17"/>
        <v>1.4826000000084605E-2</v>
      </c>
      <c r="AL51" s="573">
        <f t="shared" si="18"/>
        <v>2.0092094213134283E-5</v>
      </c>
      <c r="AM51" s="572">
        <v>737.91499999999996</v>
      </c>
      <c r="AN51" s="466">
        <f t="shared" si="19"/>
        <v>1.2826000000018212E-2</v>
      </c>
      <c r="AO51" s="452">
        <f t="shared" si="20"/>
        <v>1.7381707836001325E-5</v>
      </c>
      <c r="AP51" s="551">
        <v>737.96100000000001</v>
      </c>
      <c r="AQ51" s="552">
        <f t="shared" si="21"/>
        <v>5.8826000000067324E-2</v>
      </c>
      <c r="AR51" s="529">
        <f t="shared" si="22"/>
        <v>7.9720594508056475E-5</v>
      </c>
    </row>
    <row r="52" spans="1:44" ht="14.45" customHeight="1" x14ac:dyDescent="0.2">
      <c r="A52" s="6" t="s">
        <v>135</v>
      </c>
      <c r="B52" s="163"/>
      <c r="C52" s="229"/>
      <c r="D52" s="230"/>
      <c r="E52" s="213"/>
      <c r="F52" s="621"/>
      <c r="G52" s="200"/>
      <c r="H52" s="202"/>
      <c r="I52" s="494"/>
      <c r="J52" s="495"/>
      <c r="K52" s="250"/>
      <c r="L52" s="296"/>
      <c r="M52" s="310"/>
      <c r="N52" s="257"/>
      <c r="O52" s="308"/>
      <c r="P52" s="305"/>
      <c r="Q52" s="280"/>
      <c r="R52" s="634"/>
      <c r="S52" s="354"/>
      <c r="T52" s="370"/>
      <c r="U52" s="648"/>
      <c r="V52" s="344"/>
      <c r="W52" s="364"/>
      <c r="X52" s="662"/>
      <c r="Y52" s="334"/>
      <c r="Z52" s="379"/>
      <c r="AA52" s="674"/>
      <c r="AB52" s="174"/>
      <c r="AC52" s="183"/>
      <c r="AD52" s="422"/>
      <c r="AE52" s="395"/>
      <c r="AF52" s="394"/>
      <c r="AG52" s="433"/>
      <c r="AH52" s="385"/>
      <c r="AI52" s="387"/>
      <c r="AJ52" s="577"/>
      <c r="AK52" s="576"/>
      <c r="AL52" s="573"/>
      <c r="AM52" s="572"/>
      <c r="AN52" s="450"/>
      <c r="AO52" s="452"/>
      <c r="AP52" s="551"/>
      <c r="AQ52" s="527"/>
      <c r="AR52" s="529"/>
    </row>
    <row r="53" spans="1:44" ht="14.45" customHeight="1" x14ac:dyDescent="0.2">
      <c r="A53" s="4" t="s">
        <v>132</v>
      </c>
      <c r="B53" s="165">
        <v>483.375</v>
      </c>
      <c r="C53" s="188">
        <v>483.375</v>
      </c>
      <c r="D53" s="190">
        <f>C53-B53</f>
        <v>0</v>
      </c>
      <c r="E53" s="213">
        <f t="shared" si="24"/>
        <v>0</v>
      </c>
      <c r="F53" s="198">
        <v>483.375</v>
      </c>
      <c r="G53" s="200">
        <f t="shared" si="0"/>
        <v>0</v>
      </c>
      <c r="H53" s="202">
        <f t="shared" si="1"/>
        <v>0</v>
      </c>
      <c r="I53" s="246">
        <v>475.767</v>
      </c>
      <c r="J53" s="493">
        <f>I53-B53</f>
        <v>-7.6080000000000041</v>
      </c>
      <c r="K53" s="250">
        <f>(I53-B53)/B53</f>
        <v>-1.5739332816136549E-2</v>
      </c>
      <c r="L53" s="258">
        <v>482.31200000000001</v>
      </c>
      <c r="M53" s="312">
        <f t="shared" si="2"/>
        <v>-1.0629999999999882</v>
      </c>
      <c r="N53" s="257">
        <f t="shared" si="3"/>
        <v>-2.1991207654512299E-3</v>
      </c>
      <c r="O53" s="274">
        <v>480.875</v>
      </c>
      <c r="P53" s="307">
        <f t="shared" si="4"/>
        <v>-2.5</v>
      </c>
      <c r="Q53" s="280">
        <f t="shared" si="5"/>
        <v>-5.1719679337988104E-3</v>
      </c>
      <c r="R53" s="633">
        <v>480.238</v>
      </c>
      <c r="S53" s="354">
        <f t="shared" si="6"/>
        <v>-3.1370000000000005</v>
      </c>
      <c r="T53" s="370">
        <f t="shared" si="7"/>
        <v>-6.489785363330748E-3</v>
      </c>
      <c r="U53" s="647">
        <v>476.15199999999999</v>
      </c>
      <c r="V53" s="344">
        <f t="shared" si="8"/>
        <v>-7.2230000000000132</v>
      </c>
      <c r="W53" s="364">
        <f t="shared" si="9"/>
        <v>-1.494284975433155E-2</v>
      </c>
      <c r="X53" s="661">
        <v>472.21199999999999</v>
      </c>
      <c r="Y53" s="334">
        <f t="shared" si="10"/>
        <v>-11.163000000000011</v>
      </c>
      <c r="Z53" s="379">
        <f t="shared" si="11"/>
        <v>-2.3093871217998472E-2</v>
      </c>
      <c r="AA53" s="673">
        <v>465.79899999999998</v>
      </c>
      <c r="AB53" s="174">
        <f t="shared" si="12"/>
        <v>-17.576000000000022</v>
      </c>
      <c r="AC53" s="183">
        <f t="shared" si="13"/>
        <v>-3.63610033617792E-2</v>
      </c>
      <c r="AD53" s="395">
        <v>484.04399999999998</v>
      </c>
      <c r="AE53" s="395">
        <f t="shared" si="14"/>
        <v>0.66899999999998272</v>
      </c>
      <c r="AF53" s="394">
        <f t="shared" si="15"/>
        <v>1.3840186190845259E-3</v>
      </c>
      <c r="AG53" s="383">
        <v>481.45</v>
      </c>
      <c r="AH53" s="385">
        <f t="shared" si="16"/>
        <v>-1.9250000000000114</v>
      </c>
      <c r="AI53" s="387">
        <f>(AG53-B53)/B53</f>
        <v>-3.9824153090251072E-3</v>
      </c>
      <c r="AJ53" s="576">
        <v>478.262</v>
      </c>
      <c r="AK53" s="576">
        <f t="shared" si="17"/>
        <v>-5.1129999999999995</v>
      </c>
      <c r="AL53" s="573">
        <f t="shared" si="18"/>
        <v>-1.0577708818205326E-2</v>
      </c>
      <c r="AM53" s="448">
        <v>476.22300000000001</v>
      </c>
      <c r="AN53" s="450">
        <f t="shared" si="19"/>
        <v>-7.1519999999999868</v>
      </c>
      <c r="AO53" s="452">
        <f t="shared" si="20"/>
        <v>-1.479596586501161E-2</v>
      </c>
      <c r="AP53" s="525">
        <v>463.99</v>
      </c>
      <c r="AQ53" s="527">
        <f t="shared" si="21"/>
        <v>-19.384999999999991</v>
      </c>
      <c r="AR53" s="529">
        <f t="shared" si="22"/>
        <v>-4.0103439358675955E-2</v>
      </c>
    </row>
    <row r="54" spans="1:44" ht="14.45" customHeight="1" x14ac:dyDescent="0.2">
      <c r="A54" s="4" t="s">
        <v>133</v>
      </c>
      <c r="B54" s="163">
        <v>181.265625</v>
      </c>
      <c r="C54" s="229">
        <v>181.265625</v>
      </c>
      <c r="D54" s="230">
        <f>C54-B54</f>
        <v>0</v>
      </c>
      <c r="E54" s="213">
        <f t="shared" si="24"/>
        <v>0</v>
      </c>
      <c r="F54" s="621">
        <v>181.265625</v>
      </c>
      <c r="G54" s="619">
        <f t="shared" si="0"/>
        <v>0</v>
      </c>
      <c r="H54" s="202">
        <f t="shared" si="1"/>
        <v>0</v>
      </c>
      <c r="I54" s="494">
        <v>179.83992599999999</v>
      </c>
      <c r="J54" s="495">
        <f>I54-B54</f>
        <v>-1.4256990000000087</v>
      </c>
      <c r="K54" s="250">
        <f>(I54-B54)/B54</f>
        <v>-7.8652474786656806E-3</v>
      </c>
      <c r="L54" s="296">
        <v>181.349312</v>
      </c>
      <c r="M54" s="310">
        <f t="shared" si="2"/>
        <v>8.3686999999997624E-2</v>
      </c>
      <c r="N54" s="257">
        <f t="shared" si="3"/>
        <v>4.6168157917419599E-4</v>
      </c>
      <c r="O54" s="308">
        <v>180.809</v>
      </c>
      <c r="P54" s="305">
        <f t="shared" si="4"/>
        <v>-0.4566250000000025</v>
      </c>
      <c r="Q54" s="280">
        <f t="shared" si="5"/>
        <v>-2.5190931816222875E-3</v>
      </c>
      <c r="R54" s="634">
        <v>180.56948800000001</v>
      </c>
      <c r="S54" s="632">
        <f t="shared" si="6"/>
        <v>-0.69613699999999312</v>
      </c>
      <c r="T54" s="370">
        <f t="shared" si="7"/>
        <v>-3.840424790966258E-3</v>
      </c>
      <c r="U54" s="648">
        <v>178.55699999999999</v>
      </c>
      <c r="V54" s="650">
        <f t="shared" si="8"/>
        <v>-2.7086250000000121</v>
      </c>
      <c r="W54" s="364">
        <f t="shared" si="9"/>
        <v>-1.494284975433159E-2</v>
      </c>
      <c r="X54" s="662">
        <v>178.49613600000001</v>
      </c>
      <c r="Y54" s="660">
        <f t="shared" si="10"/>
        <v>-2.769488999999993</v>
      </c>
      <c r="Z54" s="379">
        <f t="shared" si="11"/>
        <v>-1.5278622187742397E-2</v>
      </c>
      <c r="AA54" s="674">
        <v>177.00362000000001</v>
      </c>
      <c r="AB54" s="676">
        <f t="shared" si="12"/>
        <v>-4.2620049999999878</v>
      </c>
      <c r="AC54" s="183">
        <f t="shared" si="13"/>
        <v>-2.3512483406602811E-2</v>
      </c>
      <c r="AD54" s="422">
        <v>181.51650000000001</v>
      </c>
      <c r="AE54" s="422">
        <f t="shared" si="14"/>
        <v>0.25087500000000773</v>
      </c>
      <c r="AF54" s="394">
        <f t="shared" si="15"/>
        <v>1.3840186190846044E-3</v>
      </c>
      <c r="AG54" s="433">
        <v>180.54374999999999</v>
      </c>
      <c r="AH54" s="434">
        <f t="shared" si="16"/>
        <v>-0.72187500000001137</v>
      </c>
      <c r="AI54" s="387">
        <f>(AG54-B54)/B54</f>
        <v>-3.9824153090251471E-3</v>
      </c>
      <c r="AJ54" s="577">
        <v>178.86998800000001</v>
      </c>
      <c r="AK54" s="577">
        <f t="shared" si="17"/>
        <v>-2.3956369999999936</v>
      </c>
      <c r="AL54" s="573">
        <f t="shared" si="18"/>
        <v>-1.3216168261356744E-2</v>
      </c>
      <c r="AM54" s="572">
        <v>178.58362500000001</v>
      </c>
      <c r="AN54" s="466">
        <f t="shared" si="19"/>
        <v>-2.6819999999999879</v>
      </c>
      <c r="AO54" s="452">
        <f t="shared" si="20"/>
        <v>-1.4795965865011571E-2</v>
      </c>
      <c r="AP54" s="551">
        <v>175.85221000000001</v>
      </c>
      <c r="AQ54" s="552">
        <f t="shared" si="21"/>
        <v>-5.4134149999999863</v>
      </c>
      <c r="AR54" s="529">
        <f t="shared" si="22"/>
        <v>-2.9864542711835113E-2</v>
      </c>
    </row>
    <row r="55" spans="1:44" ht="14.45" customHeight="1" x14ac:dyDescent="0.2">
      <c r="A55" s="6" t="s">
        <v>136</v>
      </c>
      <c r="B55" s="164"/>
      <c r="C55" s="192"/>
      <c r="D55" s="193"/>
      <c r="E55" s="213"/>
      <c r="F55" s="203"/>
      <c r="G55" s="200"/>
      <c r="H55" s="202"/>
      <c r="I55" s="251"/>
      <c r="J55" s="495"/>
      <c r="K55" s="250"/>
      <c r="L55" s="262"/>
      <c r="M55" s="310"/>
      <c r="N55" s="257"/>
      <c r="O55" s="276"/>
      <c r="P55" s="305"/>
      <c r="Q55" s="280"/>
      <c r="R55" s="635"/>
      <c r="S55" s="354"/>
      <c r="T55" s="370"/>
      <c r="U55" s="649"/>
      <c r="V55" s="344"/>
      <c r="W55" s="364"/>
      <c r="X55" s="663"/>
      <c r="Y55" s="334"/>
      <c r="Z55" s="379"/>
      <c r="AA55" s="675"/>
      <c r="AB55" s="174"/>
      <c r="AC55" s="183"/>
      <c r="AD55" s="399"/>
      <c r="AE55" s="395"/>
      <c r="AF55" s="394"/>
      <c r="AG55" s="388"/>
      <c r="AH55" s="385"/>
      <c r="AI55" s="387"/>
      <c r="AJ55" s="574"/>
      <c r="AK55" s="576"/>
      <c r="AL55" s="573"/>
      <c r="AM55" s="453"/>
      <c r="AN55" s="450"/>
      <c r="AO55" s="452"/>
      <c r="AP55" s="530"/>
      <c r="AQ55" s="527"/>
      <c r="AR55" s="529"/>
    </row>
    <row r="56" spans="1:44" ht="14.45" customHeight="1" x14ac:dyDescent="0.2">
      <c r="A56" s="4" t="s">
        <v>132</v>
      </c>
      <c r="B56" s="164">
        <v>0</v>
      </c>
      <c r="C56" s="192">
        <v>0</v>
      </c>
      <c r="D56" s="190">
        <f>C56-B56</f>
        <v>0</v>
      </c>
      <c r="E56" s="213" t="str">
        <f>IF(B56-C56&lt;&gt;0,(C56-B56)/B56,"--")</f>
        <v>--</v>
      </c>
      <c r="F56" s="203">
        <v>0</v>
      </c>
      <c r="G56" s="200">
        <f t="shared" si="0"/>
        <v>0</v>
      </c>
      <c r="H56" s="202" t="str">
        <f>IF(B56-F56&lt;&gt;0,(F56-B56)/B56,"--")</f>
        <v>--</v>
      </c>
      <c r="I56" s="251">
        <v>0</v>
      </c>
      <c r="J56" s="493">
        <f>I56-B56</f>
        <v>0</v>
      </c>
      <c r="K56" s="250" t="str">
        <f>IF(B56-I56&lt;&gt;0,(I56-B56)/B56,"--")</f>
        <v>--</v>
      </c>
      <c r="L56" s="262">
        <v>0</v>
      </c>
      <c r="M56" s="312">
        <f t="shared" si="2"/>
        <v>0</v>
      </c>
      <c r="N56" s="260" t="str">
        <f>IF(B56-L56&lt;&gt;0,(L56-B56)/B56,"--")</f>
        <v>--</v>
      </c>
      <c r="O56" s="276">
        <v>0</v>
      </c>
      <c r="P56" s="307">
        <f t="shared" si="4"/>
        <v>0</v>
      </c>
      <c r="Q56" s="280" t="str">
        <f>IF(B56-O56&lt;&gt;0,(O56-B56)/O56,"--")</f>
        <v>--</v>
      </c>
      <c r="R56" s="635">
        <v>0</v>
      </c>
      <c r="S56" s="354">
        <f t="shared" si="6"/>
        <v>0</v>
      </c>
      <c r="T56" s="370" t="str">
        <f>IF(B56-R56&lt;&gt;0,(R56-B56)/B56,"--")</f>
        <v>--</v>
      </c>
      <c r="U56" s="649">
        <v>0</v>
      </c>
      <c r="V56" s="344">
        <f t="shared" si="8"/>
        <v>0</v>
      </c>
      <c r="W56" s="364" t="str">
        <f>IF(B56-U56&lt;&gt;0,(U56-B56)/B56,"--")</f>
        <v>--</v>
      </c>
      <c r="X56" s="663">
        <v>0</v>
      </c>
      <c r="Y56" s="334">
        <f t="shared" si="10"/>
        <v>0</v>
      </c>
      <c r="Z56" s="379" t="str">
        <f>IF(B56-X56&lt;&gt;0,(X56-B56)/B56,"--")</f>
        <v>--</v>
      </c>
      <c r="AA56" s="675">
        <v>0</v>
      </c>
      <c r="AB56" s="174">
        <f t="shared" si="12"/>
        <v>0</v>
      </c>
      <c r="AC56" s="183" t="str">
        <f>IF(B56-AA56&lt;&gt;0,(AA56-B56)/B56,"--")</f>
        <v>--</v>
      </c>
      <c r="AD56" s="399">
        <v>0</v>
      </c>
      <c r="AE56" s="395">
        <f t="shared" si="14"/>
        <v>0</v>
      </c>
      <c r="AF56" s="397" t="str">
        <f>IF(B56-AD56&lt;&gt;0,(AD56-B56)/B56,"--")</f>
        <v>--</v>
      </c>
      <c r="AG56" s="388">
        <v>0</v>
      </c>
      <c r="AH56" s="385">
        <f t="shared" si="16"/>
        <v>0</v>
      </c>
      <c r="AI56" s="387" t="str">
        <f>IF(B56-AG56&lt;&gt;0,(AG56-B56)/B56,"--")</f>
        <v>--</v>
      </c>
      <c r="AJ56" s="574">
        <v>0</v>
      </c>
      <c r="AK56" s="576">
        <f t="shared" si="17"/>
        <v>0</v>
      </c>
      <c r="AL56" s="568" t="str">
        <f>IF(B56-AJ56&lt;&gt;0,(AJ56-B56)/B56,"--")</f>
        <v>--</v>
      </c>
      <c r="AM56" s="453">
        <v>0</v>
      </c>
      <c r="AN56" s="450">
        <f t="shared" si="19"/>
        <v>0</v>
      </c>
      <c r="AO56" s="452" t="str">
        <f>IF(B56-AM56&lt;&gt;0,(AM56-B56)/B56,"--")</f>
        <v>--</v>
      </c>
      <c r="AP56" s="530">
        <v>0</v>
      </c>
      <c r="AQ56" s="527">
        <f t="shared" si="21"/>
        <v>0</v>
      </c>
      <c r="AR56" s="529" t="str">
        <f>IF(B56-AP56&lt;&gt;0,(AP56-B56)/B56,"--")</f>
        <v>--</v>
      </c>
    </row>
    <row r="57" spans="1:44" ht="14.45" customHeight="1" x14ac:dyDescent="0.2">
      <c r="A57" s="4" t="s">
        <v>133</v>
      </c>
      <c r="B57" s="164">
        <v>0</v>
      </c>
      <c r="C57" s="192">
        <v>0</v>
      </c>
      <c r="D57" s="190">
        <f>C57-B57</f>
        <v>0</v>
      </c>
      <c r="E57" s="213" t="str">
        <f>IF(B57-C57&lt;&gt;0,(C57-B57)/B57,"--")</f>
        <v>--</v>
      </c>
      <c r="F57" s="203">
        <v>0</v>
      </c>
      <c r="G57" s="200">
        <f t="shared" si="0"/>
        <v>0</v>
      </c>
      <c r="H57" s="202" t="str">
        <f>IF(B57-F57&lt;&gt;0,(F57-B57)/B57,"--")</f>
        <v>--</v>
      </c>
      <c r="I57" s="251">
        <v>0</v>
      </c>
      <c r="J57" s="493">
        <f>I57-B57</f>
        <v>0</v>
      </c>
      <c r="K57" s="250" t="str">
        <f>IF(B57-I57&lt;&gt;0,(I57-B57)/B57,"--")</f>
        <v>--</v>
      </c>
      <c r="L57" s="262">
        <v>0</v>
      </c>
      <c r="M57" s="312">
        <f t="shared" si="2"/>
        <v>0</v>
      </c>
      <c r="N57" s="260" t="str">
        <f>IF(B57-L57&lt;&gt;0,(L57-B57)/B57,"--")</f>
        <v>--</v>
      </c>
      <c r="O57" s="276">
        <v>0</v>
      </c>
      <c r="P57" s="307">
        <f t="shared" si="4"/>
        <v>0</v>
      </c>
      <c r="Q57" s="280" t="str">
        <f>IF(B57-O57&lt;&gt;0,(O57-B57)/O57,"--")</f>
        <v>--</v>
      </c>
      <c r="R57" s="635">
        <v>0</v>
      </c>
      <c r="S57" s="354">
        <f t="shared" si="6"/>
        <v>0</v>
      </c>
      <c r="T57" s="370" t="str">
        <f>IF(B57-R57&lt;&gt;0,(R57-B57)/Q57,"--")</f>
        <v>--</v>
      </c>
      <c r="U57" s="649">
        <v>0</v>
      </c>
      <c r="V57" s="344">
        <f t="shared" si="8"/>
        <v>0</v>
      </c>
      <c r="W57" s="364" t="str">
        <f>IF(B57-U57&lt;&gt;0,(U57-B57)/B57,"--")</f>
        <v>--</v>
      </c>
      <c r="X57" s="663">
        <v>0</v>
      </c>
      <c r="Y57" s="334">
        <f t="shared" si="10"/>
        <v>0</v>
      </c>
      <c r="Z57" s="379" t="str">
        <f>IF(B57-X57&lt;&gt;0,(X57-B57)/B57,"--")</f>
        <v>--</v>
      </c>
      <c r="AA57" s="675">
        <v>0</v>
      </c>
      <c r="AB57" s="174">
        <f t="shared" si="12"/>
        <v>0</v>
      </c>
      <c r="AC57" s="183" t="str">
        <f>IF(B57-AA57&lt;&gt;0,(AA57-B57)/B57,"--")</f>
        <v>--</v>
      </c>
      <c r="AD57" s="399">
        <v>0</v>
      </c>
      <c r="AE57" s="395">
        <f t="shared" si="14"/>
        <v>0</v>
      </c>
      <c r="AF57" s="397" t="str">
        <f>IF(B57-AD57&lt;&gt;0,(AD57-B57)/B57,"--")</f>
        <v>--</v>
      </c>
      <c r="AG57" s="388">
        <v>0</v>
      </c>
      <c r="AH57" s="385">
        <f t="shared" si="16"/>
        <v>0</v>
      </c>
      <c r="AI57" s="387" t="str">
        <f>IF(B57-AG57&lt;&gt;0,(AG57-B57)/B57,"--")</f>
        <v>--</v>
      </c>
      <c r="AJ57" s="574">
        <v>0</v>
      </c>
      <c r="AK57" s="576">
        <f t="shared" si="17"/>
        <v>0</v>
      </c>
      <c r="AL57" s="568" t="str">
        <f>IF(B57-AJ57&lt;&gt;0,(AJ57-B57)/B57,"--")</f>
        <v>--</v>
      </c>
      <c r="AM57" s="453">
        <v>0</v>
      </c>
      <c r="AN57" s="450">
        <f t="shared" si="19"/>
        <v>0</v>
      </c>
      <c r="AO57" s="452" t="str">
        <f>IF(B57-AM57&lt;&gt;0,(AM57-B57)/B57,"--")</f>
        <v>--</v>
      </c>
      <c r="AP57" s="530">
        <v>0</v>
      </c>
      <c r="AQ57" s="527">
        <f t="shared" si="21"/>
        <v>0</v>
      </c>
      <c r="AR57" s="529" t="str">
        <f>IF(B57-AP57&lt;&gt;0,(AP57-B57)/B57,"--")</f>
        <v>--</v>
      </c>
    </row>
    <row r="58" spans="1:44" ht="14.45" customHeight="1" x14ac:dyDescent="0.2">
      <c r="A58" s="4"/>
      <c r="B58" s="164"/>
      <c r="C58" s="192"/>
      <c r="D58" s="190"/>
      <c r="E58" s="213"/>
      <c r="F58" s="203"/>
      <c r="G58" s="200"/>
      <c r="H58" s="202"/>
      <c r="I58" s="251"/>
      <c r="J58" s="495"/>
      <c r="K58" s="250"/>
      <c r="L58" s="262"/>
      <c r="M58" s="310"/>
      <c r="N58" s="257"/>
      <c r="O58" s="276"/>
      <c r="P58" s="305"/>
      <c r="Q58" s="280"/>
      <c r="R58" s="635"/>
      <c r="S58" s="354"/>
      <c r="T58" s="370"/>
      <c r="U58" s="649"/>
      <c r="V58" s="344"/>
      <c r="W58" s="364"/>
      <c r="X58" s="663"/>
      <c r="Y58" s="334"/>
      <c r="Z58" s="379"/>
      <c r="AA58" s="675"/>
      <c r="AB58" s="174"/>
      <c r="AC58" s="183"/>
      <c r="AD58" s="399"/>
      <c r="AE58" s="395"/>
      <c r="AF58" s="394"/>
      <c r="AG58" s="388"/>
      <c r="AH58" s="385"/>
      <c r="AI58" s="387"/>
      <c r="AJ58" s="574"/>
      <c r="AK58" s="576"/>
      <c r="AL58" s="573"/>
      <c r="AM58" s="453"/>
      <c r="AN58" s="450"/>
      <c r="AO58" s="452"/>
      <c r="AP58" s="530"/>
      <c r="AQ58" s="527"/>
      <c r="AR58" s="529"/>
    </row>
    <row r="59" spans="1:44" ht="14.45" customHeight="1" x14ac:dyDescent="0.2">
      <c r="A59" s="27" t="s">
        <v>137</v>
      </c>
      <c r="B59" s="164"/>
      <c r="C59" s="192"/>
      <c r="D59" s="190"/>
      <c r="E59" s="213"/>
      <c r="F59" s="203"/>
      <c r="G59" s="200"/>
      <c r="H59" s="202"/>
      <c r="I59" s="251"/>
      <c r="J59" s="495"/>
      <c r="K59" s="250"/>
      <c r="L59" s="262"/>
      <c r="M59" s="310"/>
      <c r="N59" s="257"/>
      <c r="O59" s="276"/>
      <c r="P59" s="305"/>
      <c r="Q59" s="280"/>
      <c r="R59" s="635"/>
      <c r="S59" s="354"/>
      <c r="T59" s="370"/>
      <c r="U59" s="649"/>
      <c r="V59" s="344"/>
      <c r="W59" s="364"/>
      <c r="X59" s="663"/>
      <c r="Y59" s="334"/>
      <c r="Z59" s="379"/>
      <c r="AA59" s="675"/>
      <c r="AB59" s="174"/>
      <c r="AC59" s="183"/>
      <c r="AD59" s="399"/>
      <c r="AE59" s="395"/>
      <c r="AF59" s="394"/>
      <c r="AG59" s="388"/>
      <c r="AH59" s="385"/>
      <c r="AI59" s="387"/>
      <c r="AJ59" s="574"/>
      <c r="AK59" s="576"/>
      <c r="AL59" s="573"/>
      <c r="AM59" s="453"/>
      <c r="AN59" s="450"/>
      <c r="AO59" s="452"/>
      <c r="AP59" s="530"/>
      <c r="AQ59" s="527"/>
      <c r="AR59" s="529"/>
    </row>
    <row r="60" spans="1:44" ht="14.45" customHeight="1" x14ac:dyDescent="0.2">
      <c r="A60" s="6" t="s">
        <v>138</v>
      </c>
      <c r="B60" s="163">
        <v>10650.410672</v>
      </c>
      <c r="C60" s="229">
        <v>10650.410672</v>
      </c>
      <c r="D60" s="232">
        <f>C60-B60</f>
        <v>0</v>
      </c>
      <c r="E60" s="213">
        <f t="shared" ref="E60" si="26">(C60-B60)/B60</f>
        <v>0</v>
      </c>
      <c r="F60" s="621">
        <v>10650.410672</v>
      </c>
      <c r="G60" s="619">
        <f t="shared" si="0"/>
        <v>0</v>
      </c>
      <c r="H60" s="202">
        <f t="shared" si="1"/>
        <v>0</v>
      </c>
      <c r="I60" s="494">
        <v>10650.497632000001</v>
      </c>
      <c r="J60" s="495">
        <f>I60-B60</f>
        <v>8.6960000000544824E-2</v>
      </c>
      <c r="K60" s="250">
        <f>(I60-B60)/B60</f>
        <v>8.1649433696639735E-6</v>
      </c>
      <c r="L60" s="296">
        <v>10650.410832</v>
      </c>
      <c r="M60" s="310">
        <f t="shared" si="2"/>
        <v>1.5999999959603883E-4</v>
      </c>
      <c r="N60" s="257">
        <f t="shared" si="3"/>
        <v>1.5022894846363051E-8</v>
      </c>
      <c r="O60" s="308">
        <v>10650.414280000001</v>
      </c>
      <c r="P60" s="305">
        <f t="shared" si="4"/>
        <v>3.6080000008951174E-3</v>
      </c>
      <c r="Q60" s="280">
        <f t="shared" si="5"/>
        <v>3.3876627972483474E-7</v>
      </c>
      <c r="R60" s="634">
        <v>10650.414656000001</v>
      </c>
      <c r="S60" s="632">
        <f t="shared" si="6"/>
        <v>3.9840000008553034E-3</v>
      </c>
      <c r="T60" s="370">
        <f t="shared" si="7"/>
        <v>3.7407008269918318E-7</v>
      </c>
      <c r="U60" s="648">
        <v>10650.515312</v>
      </c>
      <c r="V60" s="650">
        <f t="shared" si="8"/>
        <v>0.10463999999956286</v>
      </c>
      <c r="W60" s="364">
        <f t="shared" si="9"/>
        <v>9.8249732542860631E-6</v>
      </c>
      <c r="X60" s="662">
        <v>10650.539640000001</v>
      </c>
      <c r="Y60" s="660">
        <f t="shared" si="10"/>
        <v>0.1289680000008957</v>
      </c>
      <c r="Z60" s="379">
        <f t="shared" si="11"/>
        <v>1.2109204421567839E-5</v>
      </c>
      <c r="AA60" s="674">
        <v>10650.86456</v>
      </c>
      <c r="AB60" s="676">
        <f t="shared" si="12"/>
        <v>0.45388800000000629</v>
      </c>
      <c r="AC60" s="183">
        <f t="shared" si="13"/>
        <v>4.2616948207760743E-5</v>
      </c>
      <c r="AD60" s="422">
        <v>10650.40408</v>
      </c>
      <c r="AE60" s="422">
        <f t="shared" si="14"/>
        <v>-6.5919999997277046E-3</v>
      </c>
      <c r="AF60" s="394">
        <f t="shared" si="15"/>
        <v>-6.1894326920727252E-7</v>
      </c>
      <c r="AG60" s="433">
        <v>10650.410672</v>
      </c>
      <c r="AH60" s="434">
        <f t="shared" si="16"/>
        <v>0</v>
      </c>
      <c r="AI60" s="387">
        <f>(AG60-B60)/B60</f>
        <v>0</v>
      </c>
      <c r="AJ60" s="577">
        <v>10650.502488</v>
      </c>
      <c r="AK60" s="577">
        <f t="shared" si="17"/>
        <v>9.1816000000108033E-2</v>
      </c>
      <c r="AL60" s="573">
        <f t="shared" si="18"/>
        <v>8.6208882293612311E-6</v>
      </c>
      <c r="AM60" s="572">
        <v>10650.513448</v>
      </c>
      <c r="AN60" s="466">
        <f t="shared" si="19"/>
        <v>0.10277599999972153</v>
      </c>
      <c r="AO60" s="452">
        <f t="shared" si="20"/>
        <v>9.6499565288989584E-6</v>
      </c>
      <c r="AP60" s="551">
        <v>10650.701512</v>
      </c>
      <c r="AQ60" s="552">
        <f t="shared" si="21"/>
        <v>0.29083999999966181</v>
      </c>
      <c r="AR60" s="529">
        <f t="shared" si="22"/>
        <v>2.730786717589042E-5</v>
      </c>
    </row>
    <row r="61" spans="1:44" ht="14.45" customHeight="1" x14ac:dyDescent="0.2">
      <c r="A61" s="6"/>
      <c r="B61" s="163"/>
      <c r="C61" s="229"/>
      <c r="D61" s="230"/>
      <c r="E61" s="213"/>
      <c r="F61" s="621"/>
      <c r="G61" s="200"/>
      <c r="H61" s="202"/>
      <c r="I61" s="494"/>
      <c r="J61" s="495"/>
      <c r="K61" s="250"/>
      <c r="L61" s="296"/>
      <c r="M61" s="310"/>
      <c r="N61" s="257"/>
      <c r="O61" s="308"/>
      <c r="P61" s="305"/>
      <c r="Q61" s="280"/>
      <c r="R61" s="634"/>
      <c r="S61" s="354"/>
      <c r="T61" s="370"/>
      <c r="U61" s="648"/>
      <c r="V61" s="344"/>
      <c r="W61" s="364"/>
      <c r="X61" s="662"/>
      <c r="Y61" s="334"/>
      <c r="Z61" s="379"/>
      <c r="AA61" s="674"/>
      <c r="AB61" s="174"/>
      <c r="AC61" s="183"/>
      <c r="AD61" s="422"/>
      <c r="AE61" s="395"/>
      <c r="AF61" s="394"/>
      <c r="AG61" s="433"/>
      <c r="AH61" s="385"/>
      <c r="AI61" s="387"/>
      <c r="AJ61" s="577"/>
      <c r="AK61" s="576"/>
      <c r="AL61" s="573"/>
      <c r="AM61" s="572"/>
      <c r="AN61" s="450"/>
      <c r="AO61" s="452"/>
      <c r="AP61" s="551"/>
      <c r="AQ61" s="527"/>
      <c r="AR61" s="529"/>
    </row>
    <row r="62" spans="1:44" ht="14.45" customHeight="1" x14ac:dyDescent="0.2">
      <c r="A62" s="27" t="s">
        <v>139</v>
      </c>
      <c r="B62" s="164"/>
      <c r="C62" s="192"/>
      <c r="D62" s="193"/>
      <c r="E62" s="220"/>
      <c r="F62" s="203"/>
      <c r="G62" s="200"/>
      <c r="H62" s="202"/>
      <c r="I62" s="251"/>
      <c r="J62" s="495"/>
      <c r="K62" s="250"/>
      <c r="L62" s="262"/>
      <c r="M62" s="310"/>
      <c r="N62" s="257"/>
      <c r="O62" s="276"/>
      <c r="P62" s="305"/>
      <c r="Q62" s="280"/>
      <c r="R62" s="357"/>
      <c r="S62" s="354"/>
      <c r="T62" s="370"/>
      <c r="U62" s="346"/>
      <c r="V62" s="344"/>
      <c r="W62" s="364"/>
      <c r="X62" s="337"/>
      <c r="Y62" s="334"/>
      <c r="Z62" s="379"/>
      <c r="AA62" s="176"/>
      <c r="AB62" s="174"/>
      <c r="AC62" s="183"/>
      <c r="AD62" s="399"/>
      <c r="AE62" s="395"/>
      <c r="AF62" s="394"/>
      <c r="AG62" s="388"/>
      <c r="AH62" s="385"/>
      <c r="AI62" s="387"/>
      <c r="AJ62" s="574"/>
      <c r="AK62" s="576"/>
      <c r="AL62" s="573"/>
      <c r="AM62" s="453"/>
      <c r="AN62" s="450"/>
      <c r="AO62" s="452"/>
      <c r="AP62" s="530"/>
      <c r="AQ62" s="527"/>
      <c r="AR62" s="529"/>
    </row>
    <row r="63" spans="1:44" ht="14.45" customHeight="1" x14ac:dyDescent="0.2">
      <c r="A63" s="6" t="s">
        <v>140</v>
      </c>
      <c r="B63" s="163">
        <v>85013</v>
      </c>
      <c r="C63" s="229">
        <v>85013</v>
      </c>
      <c r="D63" s="230">
        <f t="shared" ref="D63:D64" si="27">C63-B63</f>
        <v>0</v>
      </c>
      <c r="E63" s="213">
        <f t="shared" ref="E63:E64" si="28">(C63-B63)/B63</f>
        <v>0</v>
      </c>
      <c r="F63" s="621">
        <v>85013</v>
      </c>
      <c r="G63" s="619">
        <f t="shared" si="0"/>
        <v>0</v>
      </c>
      <c r="H63" s="202">
        <f t="shared" si="1"/>
        <v>0</v>
      </c>
      <c r="I63" s="494">
        <v>85013</v>
      </c>
      <c r="J63" s="495">
        <f>I63-B63</f>
        <v>0</v>
      </c>
      <c r="K63" s="250">
        <f>(I63-B63)/B63</f>
        <v>0</v>
      </c>
      <c r="L63" s="296">
        <v>85013</v>
      </c>
      <c r="M63" s="310">
        <f t="shared" si="2"/>
        <v>0</v>
      </c>
      <c r="N63" s="257">
        <f t="shared" si="3"/>
        <v>0</v>
      </c>
      <c r="O63" s="308">
        <v>85013</v>
      </c>
      <c r="P63" s="305">
        <f t="shared" si="4"/>
        <v>0</v>
      </c>
      <c r="Q63" s="280">
        <f t="shared" si="5"/>
        <v>0</v>
      </c>
      <c r="R63" s="634">
        <v>85013</v>
      </c>
      <c r="S63" s="632">
        <f t="shared" si="6"/>
        <v>0</v>
      </c>
      <c r="T63" s="370">
        <f t="shared" si="7"/>
        <v>0</v>
      </c>
      <c r="U63" s="648">
        <v>85013</v>
      </c>
      <c r="V63" s="650">
        <f t="shared" si="8"/>
        <v>0</v>
      </c>
      <c r="W63" s="364">
        <f t="shared" si="9"/>
        <v>0</v>
      </c>
      <c r="X63" s="662">
        <v>85013</v>
      </c>
      <c r="Y63" s="660">
        <f t="shared" si="10"/>
        <v>0</v>
      </c>
      <c r="Z63" s="379">
        <f t="shared" si="11"/>
        <v>0</v>
      </c>
      <c r="AA63" s="674">
        <v>85013</v>
      </c>
      <c r="AB63" s="676">
        <f t="shared" si="12"/>
        <v>0</v>
      </c>
      <c r="AC63" s="183">
        <f t="shared" si="13"/>
        <v>0</v>
      </c>
      <c r="AD63" s="422">
        <v>85013</v>
      </c>
      <c r="AE63" s="422">
        <f t="shared" si="14"/>
        <v>0</v>
      </c>
      <c r="AF63" s="394">
        <f t="shared" si="15"/>
        <v>0</v>
      </c>
      <c r="AG63" s="433">
        <v>85013</v>
      </c>
      <c r="AH63" s="434">
        <f t="shared" si="16"/>
        <v>0</v>
      </c>
      <c r="AI63" s="387">
        <f>(AG63-B63)/B63</f>
        <v>0</v>
      </c>
      <c r="AJ63" s="577">
        <v>85013</v>
      </c>
      <c r="AK63" s="577">
        <f t="shared" si="17"/>
        <v>0</v>
      </c>
      <c r="AL63" s="573">
        <f t="shared" si="18"/>
        <v>0</v>
      </c>
      <c r="AM63" s="572">
        <v>85013</v>
      </c>
      <c r="AN63" s="466">
        <f t="shared" si="19"/>
        <v>0</v>
      </c>
      <c r="AO63" s="452">
        <f t="shared" si="20"/>
        <v>0</v>
      </c>
      <c r="AP63" s="551">
        <v>85013</v>
      </c>
      <c r="AQ63" s="552">
        <f t="shared" si="21"/>
        <v>0</v>
      </c>
      <c r="AR63" s="529">
        <f t="shared" si="22"/>
        <v>0</v>
      </c>
    </row>
    <row r="64" spans="1:44" ht="14.45" customHeight="1" x14ac:dyDescent="0.2">
      <c r="A64" s="159" t="s">
        <v>141</v>
      </c>
      <c r="B64" s="163">
        <v>106970</v>
      </c>
      <c r="C64" s="229">
        <v>106970</v>
      </c>
      <c r="D64" s="230">
        <f t="shared" si="27"/>
        <v>0</v>
      </c>
      <c r="E64" s="213">
        <f t="shared" si="28"/>
        <v>0</v>
      </c>
      <c r="F64" s="621">
        <v>106970</v>
      </c>
      <c r="G64" s="619">
        <f t="shared" si="0"/>
        <v>0</v>
      </c>
      <c r="H64" s="202">
        <f t="shared" si="1"/>
        <v>0</v>
      </c>
      <c r="I64" s="494">
        <v>106970</v>
      </c>
      <c r="J64" s="495">
        <f>I64-B64</f>
        <v>0</v>
      </c>
      <c r="K64" s="250">
        <f>(I64-B64)/B64</f>
        <v>0</v>
      </c>
      <c r="L64" s="296">
        <v>106970</v>
      </c>
      <c r="M64" s="310">
        <f t="shared" si="2"/>
        <v>0</v>
      </c>
      <c r="N64" s="257">
        <f t="shared" si="3"/>
        <v>0</v>
      </c>
      <c r="O64" s="308">
        <v>106970</v>
      </c>
      <c r="P64" s="305">
        <f t="shared" si="4"/>
        <v>0</v>
      </c>
      <c r="Q64" s="280">
        <f t="shared" si="5"/>
        <v>0</v>
      </c>
      <c r="R64" s="634">
        <v>106970</v>
      </c>
      <c r="S64" s="632">
        <f t="shared" si="6"/>
        <v>0</v>
      </c>
      <c r="T64" s="370">
        <f t="shared" si="7"/>
        <v>0</v>
      </c>
      <c r="U64" s="648">
        <v>106970</v>
      </c>
      <c r="V64" s="650">
        <f t="shared" si="8"/>
        <v>0</v>
      </c>
      <c r="W64" s="364">
        <f t="shared" si="9"/>
        <v>0</v>
      </c>
      <c r="X64" s="662">
        <v>106970</v>
      </c>
      <c r="Y64" s="660">
        <f t="shared" si="10"/>
        <v>0</v>
      </c>
      <c r="Z64" s="379">
        <f t="shared" si="11"/>
        <v>0</v>
      </c>
      <c r="AA64" s="674">
        <v>106970</v>
      </c>
      <c r="AB64" s="676">
        <f t="shared" si="12"/>
        <v>0</v>
      </c>
      <c r="AC64" s="183">
        <f t="shared" si="13"/>
        <v>0</v>
      </c>
      <c r="AD64" s="422">
        <v>106970</v>
      </c>
      <c r="AE64" s="422">
        <f t="shared" si="14"/>
        <v>0</v>
      </c>
      <c r="AF64" s="394">
        <f t="shared" si="15"/>
        <v>0</v>
      </c>
      <c r="AG64" s="433">
        <v>106970</v>
      </c>
      <c r="AH64" s="434">
        <f t="shared" si="16"/>
        <v>0</v>
      </c>
      <c r="AI64" s="387">
        <f>(AG64-B64)/B64</f>
        <v>0</v>
      </c>
      <c r="AJ64" s="577">
        <v>106970</v>
      </c>
      <c r="AK64" s="577">
        <f t="shared" si="17"/>
        <v>0</v>
      </c>
      <c r="AL64" s="573">
        <f t="shared" si="18"/>
        <v>0</v>
      </c>
      <c r="AM64" s="572">
        <v>106970</v>
      </c>
      <c r="AN64" s="466">
        <f t="shared" si="19"/>
        <v>0</v>
      </c>
      <c r="AO64" s="452">
        <f t="shared" si="20"/>
        <v>0</v>
      </c>
      <c r="AP64" s="551">
        <v>106970</v>
      </c>
      <c r="AQ64" s="552">
        <f t="shared" si="21"/>
        <v>0</v>
      </c>
      <c r="AR64" s="529">
        <f t="shared" si="22"/>
        <v>0</v>
      </c>
    </row>
    <row r="65" spans="1:8" x14ac:dyDescent="0.2">
      <c r="A65" s="748" t="s">
        <v>52</v>
      </c>
      <c r="B65" s="748"/>
      <c r="C65" s="748"/>
      <c r="D65" s="748"/>
      <c r="E65" s="748"/>
      <c r="F65" s="506"/>
      <c r="G65" s="506"/>
      <c r="H65" s="30"/>
    </row>
    <row r="66" spans="1:8" ht="104.1" customHeight="1" x14ac:dyDescent="0.2">
      <c r="A66" s="687" t="s">
        <v>157</v>
      </c>
      <c r="B66" s="687"/>
      <c r="C66" s="687"/>
      <c r="D66" s="687"/>
      <c r="E66" s="687"/>
      <c r="F66" s="500"/>
      <c r="G66" s="500"/>
      <c r="H66" s="500"/>
    </row>
    <row r="67" spans="1:8" ht="39.950000000000003" customHeight="1" x14ac:dyDescent="0.2">
      <c r="A67" s="686" t="s">
        <v>151</v>
      </c>
      <c r="B67" s="686"/>
      <c r="C67" s="686"/>
      <c r="D67" s="686"/>
      <c r="E67" s="686"/>
    </row>
  </sheetData>
  <mergeCells count="18">
    <mergeCell ref="AP6:AR6"/>
    <mergeCell ref="A3:G3"/>
    <mergeCell ref="AA6:AC6"/>
    <mergeCell ref="AD6:AF6"/>
    <mergeCell ref="AG6:AI6"/>
    <mergeCell ref="AJ6:AL6"/>
    <mergeCell ref="AM6:AO6"/>
    <mergeCell ref="L6:N6"/>
    <mergeCell ref="O6:Q6"/>
    <mergeCell ref="R6:T6"/>
    <mergeCell ref="U6:W6"/>
    <mergeCell ref="X6:Z6"/>
    <mergeCell ref="A67:E67"/>
    <mergeCell ref="A65:E65"/>
    <mergeCell ref="A66:E66"/>
    <mergeCell ref="C6:E6"/>
    <mergeCell ref="I6:K6"/>
    <mergeCell ref="F6:H6"/>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AR14"/>
  <sheetViews>
    <sheetView workbookViewId="0">
      <pane xSplit="1" ySplit="7" topLeftCell="B8" activePane="bottomRight" state="frozen"/>
      <selection pane="topRight" activeCell="B1" sqref="B1"/>
      <selection pane="bottomLeft" activeCell="A8" sqref="A8"/>
      <selection pane="bottomRight" activeCell="H11" sqref="H11"/>
    </sheetView>
  </sheetViews>
  <sheetFormatPr defaultColWidth="9.140625" defaultRowHeight="12.75" x14ac:dyDescent="0.2"/>
  <cols>
    <col min="1" max="1" width="43.5703125" style="1" customWidth="1"/>
    <col min="2" max="5" width="15.5703125" style="9" customWidth="1"/>
    <col min="6" max="44" width="15.5703125" style="1" customWidth="1"/>
    <col min="45" max="16384" width="9.140625" style="1"/>
  </cols>
  <sheetData>
    <row r="1" spans="1:44" s="14" customFormat="1" x14ac:dyDescent="0.2">
      <c r="A1" s="13" t="s">
        <v>142</v>
      </c>
      <c r="B1" s="499"/>
      <c r="C1" s="499"/>
      <c r="D1" s="499"/>
      <c r="E1" s="499"/>
    </row>
    <row r="2" spans="1:44" s="14" customFormat="1" x14ac:dyDescent="0.2">
      <c r="A2" s="28" t="s">
        <v>143</v>
      </c>
      <c r="B2" s="499"/>
      <c r="C2" s="499"/>
      <c r="D2" s="499"/>
      <c r="E2" s="499"/>
    </row>
    <row r="3" spans="1:44" s="14" customFormat="1" ht="12.95" customHeight="1" x14ac:dyDescent="0.2">
      <c r="A3" s="760" t="s">
        <v>23</v>
      </c>
      <c r="B3" s="760"/>
      <c r="C3" s="760"/>
      <c r="D3" s="760"/>
      <c r="E3" s="760"/>
      <c r="F3" s="760"/>
      <c r="G3" s="760"/>
      <c r="H3" s="760"/>
    </row>
    <row r="4" spans="1:44" s="14" customFormat="1" x14ac:dyDescent="0.2">
      <c r="A4" s="16" t="s">
        <v>24</v>
      </c>
      <c r="B4" s="499"/>
      <c r="C4" s="499"/>
      <c r="D4" s="499"/>
      <c r="E4" s="499"/>
    </row>
    <row r="5" spans="1:44" s="16" customFormat="1" x14ac:dyDescent="0.2">
      <c r="A5" s="14" t="s">
        <v>103</v>
      </c>
      <c r="B5" s="15"/>
      <c r="C5" s="15"/>
      <c r="D5" s="15"/>
      <c r="E5" s="15"/>
    </row>
    <row r="6" spans="1:44" s="14" customFormat="1" ht="39" customHeight="1" x14ac:dyDescent="0.2">
      <c r="B6" s="166" t="s">
        <v>28</v>
      </c>
      <c r="C6" s="787" t="s">
        <v>183</v>
      </c>
      <c r="D6" s="747"/>
      <c r="E6" s="788"/>
      <c r="F6" s="773" t="s">
        <v>184</v>
      </c>
      <c r="G6" s="774"/>
      <c r="H6" s="774"/>
      <c r="I6" s="781" t="s">
        <v>163</v>
      </c>
      <c r="J6" s="741"/>
      <c r="K6" s="782"/>
      <c r="L6" s="742" t="s">
        <v>164</v>
      </c>
      <c r="M6" s="743"/>
      <c r="N6" s="743"/>
      <c r="O6" s="783" t="s">
        <v>165</v>
      </c>
      <c r="P6" s="745"/>
      <c r="Q6" s="784"/>
      <c r="R6" s="769" t="s">
        <v>166</v>
      </c>
      <c r="S6" s="785"/>
      <c r="T6" s="785"/>
      <c r="U6" s="770" t="s">
        <v>167</v>
      </c>
      <c r="V6" s="786"/>
      <c r="W6" s="786"/>
      <c r="X6" s="772" t="s">
        <v>168</v>
      </c>
      <c r="Y6" s="772"/>
      <c r="Z6" s="772"/>
      <c r="AA6" s="764" t="s">
        <v>169</v>
      </c>
      <c r="AB6" s="764"/>
      <c r="AC6" s="764"/>
      <c r="AD6" s="734" t="s">
        <v>170</v>
      </c>
      <c r="AE6" s="735"/>
      <c r="AF6" s="735"/>
      <c r="AG6" s="779" t="s">
        <v>171</v>
      </c>
      <c r="AH6" s="737"/>
      <c r="AI6" s="780"/>
      <c r="AJ6" s="738" t="s">
        <v>172</v>
      </c>
      <c r="AK6" s="739"/>
      <c r="AL6" s="739"/>
      <c r="AM6" s="775" t="s">
        <v>173</v>
      </c>
      <c r="AN6" s="776"/>
      <c r="AO6" s="777"/>
      <c r="AP6" s="732" t="s">
        <v>174</v>
      </c>
      <c r="AQ6" s="778"/>
      <c r="AR6" s="778"/>
    </row>
    <row r="7" spans="1:44" s="14" customFormat="1" ht="29.45" customHeight="1" x14ac:dyDescent="0.2">
      <c r="A7" s="56"/>
      <c r="B7" s="160" t="s">
        <v>144</v>
      </c>
      <c r="C7" s="207" t="s">
        <v>145</v>
      </c>
      <c r="D7" s="207" t="s">
        <v>146</v>
      </c>
      <c r="E7" s="207" t="s">
        <v>36</v>
      </c>
      <c r="F7" s="209" t="s">
        <v>145</v>
      </c>
      <c r="G7" s="210" t="s">
        <v>146</v>
      </c>
      <c r="H7" s="234" t="s">
        <v>36</v>
      </c>
      <c r="I7" s="474" t="s">
        <v>145</v>
      </c>
      <c r="J7" s="474" t="s">
        <v>146</v>
      </c>
      <c r="K7" s="474" t="s">
        <v>36</v>
      </c>
      <c r="L7" s="268" t="s">
        <v>145</v>
      </c>
      <c r="M7" s="269" t="s">
        <v>146</v>
      </c>
      <c r="N7" s="313" t="s">
        <v>36</v>
      </c>
      <c r="O7" s="273" t="s">
        <v>145</v>
      </c>
      <c r="P7" s="273" t="s">
        <v>146</v>
      </c>
      <c r="Q7" s="273" t="s">
        <v>36</v>
      </c>
      <c r="R7" s="350" t="s">
        <v>145</v>
      </c>
      <c r="S7" s="351" t="s">
        <v>146</v>
      </c>
      <c r="T7" s="362" t="s">
        <v>36</v>
      </c>
      <c r="U7" s="341" t="s">
        <v>145</v>
      </c>
      <c r="V7" s="341" t="s">
        <v>146</v>
      </c>
      <c r="W7" s="341" t="s">
        <v>36</v>
      </c>
      <c r="X7" s="330" t="s">
        <v>145</v>
      </c>
      <c r="Y7" s="331" t="s">
        <v>146</v>
      </c>
      <c r="Z7" s="360" t="s">
        <v>36</v>
      </c>
      <c r="AA7" s="171" t="s">
        <v>145</v>
      </c>
      <c r="AB7" s="171" t="s">
        <v>146</v>
      </c>
      <c r="AC7" s="171" t="s">
        <v>36</v>
      </c>
      <c r="AD7" s="401" t="s">
        <v>145</v>
      </c>
      <c r="AE7" s="402" t="s">
        <v>146</v>
      </c>
      <c r="AF7" s="438" t="s">
        <v>36</v>
      </c>
      <c r="AG7" s="406" t="s">
        <v>145</v>
      </c>
      <c r="AH7" s="406" t="s">
        <v>146</v>
      </c>
      <c r="AI7" s="406" t="s">
        <v>36</v>
      </c>
      <c r="AJ7" s="560" t="s">
        <v>145</v>
      </c>
      <c r="AK7" s="561" t="s">
        <v>146</v>
      </c>
      <c r="AL7" s="562" t="s">
        <v>36</v>
      </c>
      <c r="AM7" s="456" t="s">
        <v>145</v>
      </c>
      <c r="AN7" s="456" t="s">
        <v>146</v>
      </c>
      <c r="AO7" s="456" t="s">
        <v>36</v>
      </c>
      <c r="AP7" s="532" t="s">
        <v>145</v>
      </c>
      <c r="AQ7" s="533" t="s">
        <v>146</v>
      </c>
      <c r="AR7" s="524" t="s">
        <v>36</v>
      </c>
    </row>
    <row r="8" spans="1:44" ht="27.75" x14ac:dyDescent="0.2">
      <c r="A8" s="11" t="s">
        <v>147</v>
      </c>
      <c r="B8" s="167"/>
      <c r="C8" s="241"/>
      <c r="D8" s="241"/>
      <c r="E8" s="193"/>
      <c r="F8" s="235"/>
      <c r="G8" s="236"/>
      <c r="H8" s="237"/>
      <c r="I8" s="496"/>
      <c r="J8" s="496"/>
      <c r="K8" s="252"/>
      <c r="L8" s="314"/>
      <c r="M8" s="315"/>
      <c r="N8" s="316"/>
      <c r="O8" s="320"/>
      <c r="P8" s="320"/>
      <c r="Q8" s="267"/>
      <c r="R8" s="365"/>
      <c r="S8" s="366"/>
      <c r="T8" s="367"/>
      <c r="U8" s="651"/>
      <c r="V8" s="372"/>
      <c r="W8" s="363"/>
      <c r="X8" s="374"/>
      <c r="Y8" s="375"/>
      <c r="Z8" s="376"/>
      <c r="AA8" s="184"/>
      <c r="AB8" s="184"/>
      <c r="AC8" s="182"/>
      <c r="AD8" s="439"/>
      <c r="AE8" s="440"/>
      <c r="AF8" s="441"/>
      <c r="AG8" s="435"/>
      <c r="AH8" s="435"/>
      <c r="AI8" s="389"/>
      <c r="AJ8" s="563"/>
      <c r="AK8" s="564"/>
      <c r="AL8" s="565"/>
      <c r="AM8" s="468"/>
      <c r="AN8" s="468"/>
      <c r="AO8" s="454"/>
      <c r="AP8" s="554"/>
      <c r="AQ8" s="555"/>
      <c r="AR8" s="542"/>
    </row>
    <row r="9" spans="1:44" ht="14.45" customHeight="1" x14ac:dyDescent="0.2">
      <c r="A9" s="2" t="s">
        <v>148</v>
      </c>
      <c r="B9" s="168">
        <v>21702.331943999998</v>
      </c>
      <c r="C9" s="242">
        <f>SUM('7. Program Summary'!C10,'7. Program Summary'!C14,'7. Program Summary'!C18,'7. Program Summary'!C22,'7. Program Summary'!C26,'7. Program Summary'!C30,'7. Program Summary'!C34,'7. Program Summary'!C38,'7. Program Summary'!C42)</f>
        <v>21708.052920000002</v>
      </c>
      <c r="D9" s="242">
        <f>+C9-B9</f>
        <v>5.720976000004157</v>
      </c>
      <c r="E9" s="189">
        <f>(C9-B9)/B9</f>
        <v>2.6361111860082043E-4</v>
      </c>
      <c r="F9" s="238">
        <v>21705.318448000002</v>
      </c>
      <c r="G9" s="239">
        <f>+F9-B9</f>
        <v>2.9865040000040608</v>
      </c>
      <c r="H9" s="202">
        <f>(F9-B9)/B9</f>
        <v>1.37612124250534E-4</v>
      </c>
      <c r="I9" s="497">
        <f>SUM('7. Program Summary'!I10,'7. Program Summary'!I14,'7. Program Summary'!I18,'7. Program Summary'!I22,'7. Program Summary'!I26,'7. Program Summary'!I30,'7. Program Summary'!I34,'7. Program Summary'!I38,'7. Program Summary'!I42)</f>
        <v>22010.927792000002</v>
      </c>
      <c r="J9" s="497">
        <f>+I9-B9</f>
        <v>308.59584800000448</v>
      </c>
      <c r="K9" s="247">
        <f>(I9-B9)/B9</f>
        <v>1.4219478754462668E-2</v>
      </c>
      <c r="L9" s="317">
        <f>SUM('7. Program Summary'!L10,'7. Program Summary'!L14,'7. Program Summary'!L18,'7. Program Summary'!L22,'7. Program Summary'!L26,'7. Program Summary'!L30,'7. Program Summary'!L34,'7. Program Summary'!L38,'7. Program Summary'!L42)</f>
        <v>22825.128256</v>
      </c>
      <c r="M9" s="318">
        <f>+L9-B9</f>
        <v>1122.7963120000022</v>
      </c>
      <c r="N9" s="260">
        <f>(L9-B9)/B9</f>
        <v>5.1736205809460006E-2</v>
      </c>
      <c r="O9" s="321">
        <f>SUM('7. Program Summary'!O10,'7. Program Summary'!O14,'7. Program Summary'!O18,'7. Program Summary'!O22,'7. Program Summary'!O26,'7. Program Summary'!O30,'7. Program Summary'!O34,'7. Program Summary'!O38,'7. Program Summary'!O42)</f>
        <v>23787.683391999995</v>
      </c>
      <c r="P9" s="321">
        <f>+O9-B9</f>
        <v>2085.3514479999976</v>
      </c>
      <c r="Q9" s="265">
        <f>(O9-B9)/B9</f>
        <v>9.6088819090085417E-2</v>
      </c>
      <c r="R9" s="368">
        <v>24032.101887999997</v>
      </c>
      <c r="S9" s="369">
        <f>+R9-B9</f>
        <v>2329.7699439999997</v>
      </c>
      <c r="T9" s="370">
        <f>(R9-B9)/B9</f>
        <v>0.10735113397084071</v>
      </c>
      <c r="U9" s="652">
        <v>26710.28688</v>
      </c>
      <c r="V9" s="373">
        <f>+U9-B9</f>
        <v>5007.9549360000019</v>
      </c>
      <c r="W9" s="364">
        <f>(U9-B9)/B9</f>
        <v>0.23075653569959065</v>
      </c>
      <c r="X9" s="377">
        <v>30285.279184000003</v>
      </c>
      <c r="Y9" s="378">
        <f>+X9-B9</f>
        <v>8582.947240000005</v>
      </c>
      <c r="Z9" s="379">
        <f>(X9-B9)/B9</f>
        <v>0.39548502263015639</v>
      </c>
      <c r="AA9" s="185">
        <v>36110.346751999998</v>
      </c>
      <c r="AB9" s="185">
        <f>+AA9-B9</f>
        <v>14408.014808</v>
      </c>
      <c r="AC9" s="183">
        <f>(AA9-B9)/B9</f>
        <v>0.66389247225496228</v>
      </c>
      <c r="AD9" s="442">
        <f>SUM('7. Program Summary'!AD10,'7. Program Summary'!AD14,'7. Program Summary'!AD18,'7. Program Summary'!AD22,'7. Program Summary'!AD26,'7. Program Summary'!AD30,'7. Program Summary'!AD34,'7. Program Summary'!AD38,'7. Program Summary'!AD42)</f>
        <v>22624.365504000001</v>
      </c>
      <c r="AE9" s="443">
        <f>+AD9-B9</f>
        <v>922.03356000000349</v>
      </c>
      <c r="AF9" s="397">
        <f>(AD9-B9)/B9</f>
        <v>4.2485460197511926E-2</v>
      </c>
      <c r="AG9" s="436">
        <f>SUM('7. Program Summary'!AG10,'7. Program Summary'!AG14,'7. Program Summary'!AG18,'7. Program Summary'!AG22,'7. Program Summary'!AG26,'7. Program Summary'!AG30,'7. Program Summary'!AG34,'7. Program Summary'!AG38,'7. Program Summary'!AG42)</f>
        <v>25294.411791999999</v>
      </c>
      <c r="AH9" s="436">
        <f>+AG9-B9</f>
        <v>3592.0798480000012</v>
      </c>
      <c r="AI9" s="384">
        <f>(AG9-AF9)/B9</f>
        <v>1.1655138890976593</v>
      </c>
      <c r="AJ9" s="566">
        <f>SUM('7. Program Summary'!AJ10,'7. Program Summary'!AJ14,'7. Program Summary'!AJ18,'7. Program Summary'!AJ22,'7. Program Summary'!AJ26,'7. Program Summary'!AJ30,'7. Program Summary'!AJ34,'7. Program Summary'!AJ38,'7. Program Summary'!AJ42)</f>
        <v>28457.936175999999</v>
      </c>
      <c r="AK9" s="567">
        <f>+AJ9-B9</f>
        <v>6755.6042320000015</v>
      </c>
      <c r="AL9" s="568">
        <f>(AJ9-B9)/B9</f>
        <v>0.31128471582832418</v>
      </c>
      <c r="AM9" s="470">
        <f>SUM('7. Program Summary'!AM10,'7. Program Summary'!AM14,'7. Program Summary'!AM18,'7. Program Summary'!AM22,'7. Program Summary'!AM26,'7. Program Summary'!AM30,'7. Program Summary'!AM34,'7. Program Summary'!AM38,'7. Program Summary'!AM42)</f>
        <v>29251.465135999999</v>
      </c>
      <c r="AN9" s="470">
        <f>+AM9-B9</f>
        <v>7549.1331920000011</v>
      </c>
      <c r="AO9" s="449">
        <f>(AM9-B9)/B9</f>
        <v>0.34784894137088784</v>
      </c>
      <c r="AP9" s="556">
        <f>SUM('7. Program Summary'!AP10,'7. Program Summary'!AP14,'7. Program Summary'!AP18,'7. Program Summary'!AP22,'7. Program Summary'!AP26,'7. Program Summary'!AP30,'7. Program Summary'!AP34,'7. Program Summary'!AP38,'7. Program Summary'!AP42)</f>
        <v>35976.164240000006</v>
      </c>
      <c r="AQ9" s="557">
        <f>+AP9-B9</f>
        <v>14273.832296000008</v>
      </c>
      <c r="AR9" s="529">
        <f>(AP9-B9)/B9</f>
        <v>0.65770961078430412</v>
      </c>
    </row>
    <row r="10" spans="1:44" ht="14.45" customHeight="1" x14ac:dyDescent="0.2">
      <c r="A10" s="2" t="s">
        <v>149</v>
      </c>
      <c r="B10" s="168">
        <f>+'7. Program Summary'!B45+'7. Program Summary'!B60</f>
        <v>46914.946607999998</v>
      </c>
      <c r="C10" s="242">
        <f>+'7. Program Summary'!C45+'7. Program Summary'!C60</f>
        <v>46914.946607999998</v>
      </c>
      <c r="D10" s="242">
        <f t="shared" ref="D10:D11" si="0">+C10-B10</f>
        <v>0</v>
      </c>
      <c r="E10" s="189">
        <f>(C10-B10)/B10</f>
        <v>0</v>
      </c>
      <c r="F10" s="238">
        <v>46914.946607999998</v>
      </c>
      <c r="G10" s="239">
        <f t="shared" ref="G10:G11" si="1">+F10-B10</f>
        <v>0</v>
      </c>
      <c r="H10" s="202">
        <f>(F10-B10)/B10</f>
        <v>0</v>
      </c>
      <c r="I10" s="497">
        <f>SUM('7. Program Summary'!I45,'7. Program Summary'!I60)</f>
        <v>46916.642847999996</v>
      </c>
      <c r="J10" s="497">
        <f t="shared" ref="J10" si="2">+I10-B10</f>
        <v>1.6962399999974878</v>
      </c>
      <c r="K10" s="247">
        <f>(I10-B10)/B10</f>
        <v>3.615564170136437E-5</v>
      </c>
      <c r="L10" s="317">
        <f>SUM('7. Program Summary'!L60,'7. Program Summary'!L45)</f>
        <v>46915.007888</v>
      </c>
      <c r="M10" s="318">
        <f t="shared" ref="M10:M11" si="3">+L10-B10</f>
        <v>6.1280000001715962E-2</v>
      </c>
      <c r="N10" s="260">
        <f>(L10-B10)/B10</f>
        <v>1.3061935360119628E-6</v>
      </c>
      <c r="O10" s="321">
        <f>SUM('7. Program Summary'!O45,'7. Program Summary'!O60)</f>
        <v>46915.585544000001</v>
      </c>
      <c r="P10" s="321">
        <f t="shared" ref="P10:P11" si="4">+O10-B10</f>
        <v>0.63893600000301376</v>
      </c>
      <c r="Q10" s="265">
        <f>(O10-B10)/B10</f>
        <v>1.3619028608125103E-5</v>
      </c>
      <c r="R10" s="368">
        <v>46915.637439999999</v>
      </c>
      <c r="S10" s="369">
        <f t="shared" ref="S10:S11" si="5">+R10-B10</f>
        <v>0.69083200000022771</v>
      </c>
      <c r="T10" s="370">
        <f t="shared" ref="T10" si="6">(R10-B10)/B10</f>
        <v>1.472520060126054E-5</v>
      </c>
      <c r="U10" s="652">
        <v>46917.638768000004</v>
      </c>
      <c r="V10" s="373">
        <f t="shared" ref="V10:V11" si="7">+U10-B10</f>
        <v>2.6921600000059698</v>
      </c>
      <c r="W10" s="364">
        <f t="shared" ref="W10" si="8">(U10-B10)/B10</f>
        <v>5.7383844481385363E-5</v>
      </c>
      <c r="X10" s="377">
        <v>46917.6702</v>
      </c>
      <c r="Y10" s="378">
        <f t="shared" ref="Y10:Y11" si="9">+X10-B10</f>
        <v>2.7235920000020997</v>
      </c>
      <c r="Z10" s="379">
        <f t="shared" ref="Z10" si="10">(X10-B10)/B10</f>
        <v>5.8053822862875624E-5</v>
      </c>
      <c r="AA10" s="185">
        <v>46919.609263999999</v>
      </c>
      <c r="AB10" s="185">
        <f t="shared" ref="AB10:AB11" si="11">+AA10-B10</f>
        <v>4.6626560000004247</v>
      </c>
      <c r="AC10" s="183">
        <f>(AA10-B10)/B10</f>
        <v>9.9385299080897646E-5</v>
      </c>
      <c r="AD10" s="442">
        <f>SUM('7. Program Summary'!AD45,'7. Program Summary'!AD60)</f>
        <v>46914.85656</v>
      </c>
      <c r="AE10" s="443">
        <f t="shared" ref="AE10:AE11" si="12">+AD10-B10</f>
        <v>-9.0047999998205341E-2</v>
      </c>
      <c r="AF10" s="397">
        <f>(AD10-B10)/B10</f>
        <v>-1.9193883081783201E-6</v>
      </c>
      <c r="AG10" s="436">
        <f>SUM('7. Program Summary'!AG45,'7. Program Summary'!AG60)</f>
        <v>46915.746351999995</v>
      </c>
      <c r="AH10" s="436">
        <f t="shared" ref="AH10:AH11" si="13">+AG10-B10</f>
        <v>0.79974399999628076</v>
      </c>
      <c r="AI10" s="384">
        <f>(AG10-AF10)/B10</f>
        <v>1.0000170467191634</v>
      </c>
      <c r="AJ10" s="566">
        <f>SUM('7. Program Summary'!AJ45,'7. Program Summary'!AJ60)</f>
        <v>46917.294488</v>
      </c>
      <c r="AK10" s="567">
        <f t="shared" ref="AK10:AK11" si="14">+AJ10-B10</f>
        <v>2.3478800000011688</v>
      </c>
      <c r="AL10" s="568">
        <f>(AJ10-B10)/B10</f>
        <v>5.0045458212262044E-5</v>
      </c>
      <c r="AM10" s="470">
        <f>SUM('7. Program Summary'!AM45,'7. Program Summary'!AM60)</f>
        <v>46917.492584</v>
      </c>
      <c r="AN10" s="470">
        <f t="shared" ref="AN10:AN11" si="15">+AM10-B10</f>
        <v>2.5459760000012466</v>
      </c>
      <c r="AO10" s="449">
        <f>(AM10-B10)/B10</f>
        <v>5.4267907864720949E-5</v>
      </c>
      <c r="AP10" s="556">
        <f>SUM('7. Program Summary'!AP45,'7. Program Summary'!AP60)</f>
        <v>46920.713479999999</v>
      </c>
      <c r="AQ10" s="557">
        <f t="shared" ref="AQ10:AQ11" si="16">+AP10-B10</f>
        <v>5.7668720000001485</v>
      </c>
      <c r="AR10" s="529">
        <f>(AP10-B10)/B10</f>
        <v>1.229218493668023E-4</v>
      </c>
    </row>
    <row r="11" spans="1:44" ht="14.45" customHeight="1" x14ac:dyDescent="0.2">
      <c r="A11" s="154" t="s">
        <v>150</v>
      </c>
      <c r="B11" s="168">
        <f>(B9-B10)</f>
        <v>-25212.614664000001</v>
      </c>
      <c r="C11" s="242">
        <f>(C9-C10)</f>
        <v>-25206.893687999996</v>
      </c>
      <c r="D11" s="242">
        <f t="shared" si="0"/>
        <v>5.720976000004157</v>
      </c>
      <c r="E11" s="243" t="s">
        <v>100</v>
      </c>
      <c r="F11" s="238">
        <v>-25209.628159999997</v>
      </c>
      <c r="G11" s="239">
        <f t="shared" si="1"/>
        <v>2.9865040000040608</v>
      </c>
      <c r="H11" s="240" t="s">
        <v>100</v>
      </c>
      <c r="I11" s="497">
        <f>I9-I10</f>
        <v>-24905.715055999994</v>
      </c>
      <c r="J11" s="497">
        <f>+I11-B11</f>
        <v>306.89960800000699</v>
      </c>
      <c r="K11" s="498" t="s">
        <v>100</v>
      </c>
      <c r="L11" s="317">
        <f>L9-L10</f>
        <v>-24089.879632</v>
      </c>
      <c r="M11" s="318">
        <f t="shared" si="3"/>
        <v>1122.7350320000005</v>
      </c>
      <c r="N11" s="319" t="s">
        <v>100</v>
      </c>
      <c r="O11" s="321">
        <f>O9-O10</f>
        <v>-23127.902152000006</v>
      </c>
      <c r="P11" s="321">
        <f t="shared" si="4"/>
        <v>2084.7125119999946</v>
      </c>
      <c r="Q11" s="322" t="s">
        <v>100</v>
      </c>
      <c r="R11" s="368">
        <v>-22883.535552000001</v>
      </c>
      <c r="S11" s="369">
        <f t="shared" si="5"/>
        <v>2329.0791119999994</v>
      </c>
      <c r="T11" s="371" t="s">
        <v>100</v>
      </c>
      <c r="U11" s="652">
        <v>-20207.351888000005</v>
      </c>
      <c r="V11" s="373">
        <f t="shared" si="7"/>
        <v>5005.2627759999959</v>
      </c>
      <c r="W11" s="653" t="s">
        <v>100</v>
      </c>
      <c r="X11" s="377">
        <v>-16632.391015999998</v>
      </c>
      <c r="Y11" s="378">
        <f t="shared" si="9"/>
        <v>8580.2236480000029</v>
      </c>
      <c r="Z11" s="380" t="s">
        <v>100</v>
      </c>
      <c r="AA11" s="185">
        <v>-10809.262512000001</v>
      </c>
      <c r="AB11" s="185">
        <f t="shared" si="11"/>
        <v>14403.352151999999</v>
      </c>
      <c r="AC11" s="677" t="s">
        <v>100</v>
      </c>
      <c r="AD11" s="442">
        <f>AD9-AD10</f>
        <v>-24290.491055999999</v>
      </c>
      <c r="AE11" s="443">
        <f t="shared" si="12"/>
        <v>922.1236080000017</v>
      </c>
      <c r="AF11" s="444" t="s">
        <v>100</v>
      </c>
      <c r="AG11" s="436">
        <f>AG9-AG10</f>
        <v>-21621.334559999996</v>
      </c>
      <c r="AH11" s="436">
        <f t="shared" si="13"/>
        <v>3591.2801040000049</v>
      </c>
      <c r="AI11" s="437" t="s">
        <v>100</v>
      </c>
      <c r="AJ11" s="566">
        <f>AJ9-AJ10</f>
        <v>-18459.358312</v>
      </c>
      <c r="AK11" s="567">
        <f t="shared" si="14"/>
        <v>6753.2563520000003</v>
      </c>
      <c r="AL11" s="569" t="s">
        <v>100</v>
      </c>
      <c r="AM11" s="470">
        <f>AM9-AM10</f>
        <v>-17666.027448000001</v>
      </c>
      <c r="AN11" s="470">
        <f t="shared" si="15"/>
        <v>7546.5872159999999</v>
      </c>
      <c r="AO11" s="559" t="s">
        <v>100</v>
      </c>
      <c r="AP11" s="556">
        <f>AP9-AP10</f>
        <v>-10944.549239999993</v>
      </c>
      <c r="AQ11" s="557">
        <f t="shared" si="16"/>
        <v>14268.065424000008</v>
      </c>
      <c r="AR11" s="558" t="s">
        <v>100</v>
      </c>
    </row>
    <row r="12" spans="1:44" ht="15.75" customHeight="1" x14ac:dyDescent="0.2">
      <c r="A12" s="730" t="s">
        <v>52</v>
      </c>
      <c r="B12" s="730"/>
      <c r="C12" s="730"/>
      <c r="D12" s="730"/>
      <c r="E12" s="730"/>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row>
    <row r="13" spans="1:44" ht="90.95" customHeight="1" x14ac:dyDescent="0.2">
      <c r="A13" s="686" t="s">
        <v>158</v>
      </c>
      <c r="B13" s="686"/>
      <c r="C13" s="686"/>
      <c r="D13" s="686"/>
      <c r="E13" s="686"/>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row>
    <row r="14" spans="1:44" ht="40.5" customHeight="1" x14ac:dyDescent="0.2">
      <c r="A14" s="686" t="s">
        <v>151</v>
      </c>
      <c r="B14" s="686"/>
      <c r="C14" s="686"/>
      <c r="D14" s="686"/>
      <c r="E14" s="686"/>
    </row>
  </sheetData>
  <mergeCells count="18">
    <mergeCell ref="AP6:AR6"/>
    <mergeCell ref="AJ6:AL6"/>
    <mergeCell ref="A3:H3"/>
    <mergeCell ref="X6:Z6"/>
    <mergeCell ref="AA6:AC6"/>
    <mergeCell ref="AD6:AF6"/>
    <mergeCell ref="AG6:AI6"/>
    <mergeCell ref="I6:K6"/>
    <mergeCell ref="L6:N6"/>
    <mergeCell ref="O6:Q6"/>
    <mergeCell ref="R6:T6"/>
    <mergeCell ref="U6:W6"/>
    <mergeCell ref="C6:E6"/>
    <mergeCell ref="A14:E14"/>
    <mergeCell ref="A13:E13"/>
    <mergeCell ref="A12:E12"/>
    <mergeCell ref="F6:H6"/>
    <mergeCell ref="AM6:AO6"/>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eec54c-cf22-4a9e-a598-b7d9fcbc43c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470436-6C6E-4D8F-A658-F873BD38B2C7}">
  <ds:schemaRefs>
    <ds:schemaRef ds:uri="http://schemas.microsoft.com/sharepoint/v3/contenttype/forms"/>
  </ds:schemaRefs>
</ds:datastoreItem>
</file>

<file path=customXml/itemProps2.xml><?xml version="1.0" encoding="utf-8"?>
<ds:datastoreItem xmlns:ds="http://schemas.openxmlformats.org/officeDocument/2006/customXml" ds:itemID="{1105E366-991E-4C9A-B252-856BDAC0B16D}">
  <ds:schemaRefs>
    <ds:schemaRef ds:uri="http://purl.org/dc/dcmitype/"/>
    <ds:schemaRef ds:uri="http://schemas.microsoft.com/office/2006/documentManagement/types"/>
    <ds:schemaRef ds:uri="http://schemas.microsoft.com/office/2006/metadata/properties"/>
    <ds:schemaRef ds:uri="59951468-e0c9-43f7-849b-568c90711787"/>
    <ds:schemaRef ds:uri="http://schemas.openxmlformats.org/package/2006/metadata/core-properties"/>
    <ds:schemaRef ds:uri="http://purl.org/dc/terms/"/>
    <ds:schemaRef ds:uri="bdeec54c-cf22-4a9e-a598-b7d9fcbc43c7"/>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0BF9CCE8-2407-49A9-9227-E53CAE60E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PA Policies Overview</vt:lpstr>
      <vt:lpstr>1. SPM Summary</vt:lpstr>
      <vt:lpstr>2. Poverty_Individuals_No</vt:lpstr>
      <vt:lpstr>3. Individuals Race</vt:lpstr>
      <vt:lpstr>4. Poverty_Families_No</vt:lpstr>
      <vt:lpstr>5. Household Resources</vt:lpstr>
      <vt:lpstr>7. Program Summary</vt:lpstr>
      <vt:lpstr>8. Costs</vt:lpstr>
    </vt:vector>
  </TitlesOfParts>
  <Manager/>
  <Company>Urban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-Urban Institute Proposed Policy Results, Public Assistance Simulations - April 11, 2024</dc:title>
  <dc:subject/>
  <dc:creator>Urban Institute</dc:creator>
  <cp:keywords/>
  <dc:description/>
  <cp:lastModifiedBy>Pierce, Jonathan (OTDA)</cp:lastModifiedBy>
  <cp:revision/>
  <dcterms:created xsi:type="dcterms:W3CDTF">2023-01-09T17:55:27Z</dcterms:created>
  <dcterms:modified xsi:type="dcterms:W3CDTF">2024-04-05T13:10:46Z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0x010100799C858E70AFD24CBF2FF66F65924E42</vt:lpwstr>
  </property>
  <property fmtid="{D5CDD505-2E9C-101B-9397-08002B2CF9AE}" pid="5" name="MediaServiceImageTags">
    <vt:lpwstr/>
  </property>
</Properties>
</file>