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U:\GIS\2021\GIS - DC\"/>
    </mc:Choice>
  </mc:AlternateContent>
  <xr:revisionPtr revIDLastSave="0" documentId="13_ncr:1_{687CE83D-06BF-4C31-9444-6EAC455BBCFE}" xr6:coauthVersionLast="46" xr6:coauthVersionMax="46" xr10:uidLastSave="{00000000-0000-0000-0000-000000000000}"/>
  <workbookProtection workbookAlgorithmName="SHA-512" workbookHashValue="I3EzrFbQ5o9ly4Cb4V651KcNzIUsm4BEhcArBhd11y7LG6mzZuvVqD7bG3R2NG4+kMgj1Vg3eSCzOFYrTWY8hw==" workbookSaltValue="z4hDuBc+Uq1z+rYfsV+KXw==" workbookSpinCount="100000" lockStructure="1"/>
  <bookViews>
    <workbookView xWindow="-108" yWindow="-108" windowWidth="16608" windowHeight="8832" xr2:uid="{8C6567A9-06C2-4898-B832-0A9A7DEBAF78}"/>
  </bookViews>
  <sheets>
    <sheet name="2021-2022 Manual Denial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3" i="1" l="1"/>
  <c r="M12" i="1"/>
  <c r="M11" i="1"/>
  <c r="M10" i="1"/>
  <c r="M9" i="1"/>
  <c r="M8" i="1"/>
  <c r="M3" i="1"/>
  <c r="L11" i="1" l="1"/>
  <c r="L10" i="1"/>
  <c r="L9" i="1"/>
  <c r="L3" i="1"/>
  <c r="L8" i="1"/>
  <c r="M14" i="1" l="1"/>
  <c r="H10" i="1"/>
  <c r="J10" i="1"/>
  <c r="L13" i="1"/>
  <c r="L12" i="1"/>
  <c r="K8" i="1"/>
  <c r="K13" i="1"/>
  <c r="K12" i="1"/>
  <c r="K11" i="1"/>
  <c r="K10" i="1"/>
  <c r="K9" i="1"/>
  <c r="J8" i="1"/>
  <c r="J9" i="1"/>
  <c r="J11" i="1"/>
  <c r="J12" i="1"/>
  <c r="J13" i="1"/>
  <c r="I8" i="1"/>
  <c r="I13" i="1"/>
  <c r="I12" i="1"/>
  <c r="I11" i="1"/>
  <c r="I9" i="1"/>
  <c r="I10" i="1"/>
  <c r="H13" i="1"/>
  <c r="H12" i="1"/>
  <c r="H11" i="1"/>
  <c r="H9" i="1"/>
  <c r="H8" i="1"/>
  <c r="K3" i="1"/>
  <c r="J3" i="1"/>
  <c r="I3" i="1"/>
  <c r="H3" i="1"/>
  <c r="K14" i="1" l="1"/>
  <c r="L14" i="1"/>
  <c r="J14" i="1"/>
  <c r="I14" i="1"/>
  <c r="H14" i="1"/>
</calcChain>
</file>

<file path=xl/sharedStrings.xml><?xml version="1.0" encoding="utf-8"?>
<sst xmlns="http://schemas.openxmlformats.org/spreadsheetml/2006/main" count="50" uniqueCount="36">
  <si>
    <t>Case Number</t>
  </si>
  <si>
    <t>Case Name</t>
  </si>
  <si>
    <t>Denial Date</t>
  </si>
  <si>
    <t>Benefit Type</t>
  </si>
  <si>
    <t>Poverty Level Code</t>
  </si>
  <si>
    <t>Regular</t>
  </si>
  <si>
    <t>Poverty Level Code 1</t>
  </si>
  <si>
    <t>Emergency</t>
  </si>
  <si>
    <t>Poverty Level Code 2</t>
  </si>
  <si>
    <t>HERR</t>
  </si>
  <si>
    <t>Poverty Level Code 3</t>
  </si>
  <si>
    <t>Cooling</t>
  </si>
  <si>
    <t>Poverty Level Code 4</t>
  </si>
  <si>
    <t>Clean &amp; Tune</t>
  </si>
  <si>
    <t>Poverty Level Code 5</t>
  </si>
  <si>
    <t>Income Unavailable</t>
  </si>
  <si>
    <t>REGULAR</t>
  </si>
  <si>
    <t>CRISIS</t>
  </si>
  <si>
    <t>FURNACE</t>
  </si>
  <si>
    <t>COOLING</t>
  </si>
  <si>
    <t>CLEAN AND TUNE</t>
  </si>
  <si>
    <t>Total</t>
  </si>
  <si>
    <t>Total number of manually denied applicant households</t>
  </si>
  <si>
    <t>Of the total households above, how many denied households fall into:</t>
  </si>
  <si>
    <t>• Use only drop-down boxes to select benefit type and poverty level code in columns D and E</t>
  </si>
  <si>
    <t>How to use this tool:</t>
  </si>
  <si>
    <t>• Poverty level can be found in the HEAP budget, if one is stored (requried for excess income denials)</t>
  </si>
  <si>
    <t>• If the case is denied without a stored budget, "Income Unavailable" may be used</t>
  </si>
  <si>
    <t>• Cases that were subsequently approved after a manual denial must not be included</t>
  </si>
  <si>
    <t>• Total numbers on rows 3 and 14 must match (cells in row 14 will appear red if values do not match)</t>
  </si>
  <si>
    <t>• Enter case information in Columns A through C</t>
  </si>
  <si>
    <t>RAS</t>
  </si>
  <si>
    <t>• Columns H through M will auto-populate</t>
  </si>
  <si>
    <t>Enter all households manually denied using Y99 between 10/1/2021 through 9/30/2022</t>
  </si>
  <si>
    <t>Please complete and submit the 2021-2022 HEAP Denied Applicant Report on or after 10/1/2022</t>
  </si>
  <si>
    <t>• Complete the 2021-2022 HEAP Denied Applicant Report using auto-populated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</si>
</sst>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;;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/>
    <xf numFmtId="0" fontId="2" fillId="3" borderId="0" xfId="0" applyFont="1" applyFill="1" applyProtection="1"/>
    <xf numFmtId="3" fontId="1" fillId="3" borderId="0" xfId="0" applyNumberFormat="1" applyFont="1" applyFill="1" applyAlignment="1" applyProtection="1">
      <alignment horizontal="center" vertical="center"/>
    </xf>
    <xf numFmtId="3" fontId="1" fillId="3" borderId="0" xfId="0" applyNumberFormat="1" applyFont="1" applyFill="1" applyAlignment="1" applyProtection="1">
      <alignment horizontal="center" vertical="center" wrapText="1"/>
    </xf>
    <xf numFmtId="0" fontId="1" fillId="3" borderId="0" xfId="0" applyFont="1" applyFill="1" applyProtection="1"/>
    <xf numFmtId="0" fontId="1" fillId="3" borderId="0" xfId="0" applyFont="1" applyFill="1" applyAlignment="1" applyProtection="1">
      <alignment horizontal="center"/>
    </xf>
    <xf numFmtId="3" fontId="2" fillId="3" borderId="0" xfId="0" applyNumberFormat="1" applyFont="1" applyFill="1" applyProtection="1"/>
    <xf numFmtId="3" fontId="1" fillId="3" borderId="0" xfId="0" applyNumberFormat="1" applyFont="1" applyFill="1" applyProtection="1"/>
    <xf numFmtId="0" fontId="1" fillId="0" borderId="0" xfId="0" applyFont="1" applyAlignment="1" applyProtection="1">
      <alignment horizontal="center"/>
      <protection locked="0"/>
    </xf>
    <xf numFmtId="14" fontId="1" fillId="0" borderId="0" xfId="0" applyNumberFormat="1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14" fontId="2" fillId="0" borderId="0" xfId="0" applyNumberFormat="1" applyFont="1" applyProtection="1">
      <protection locked="0"/>
    </xf>
    <xf numFmtId="0" fontId="2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0" fontId="2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Fill="1" applyAlignment="1" applyProtection="1"/>
    <xf numFmtId="0" fontId="1" fillId="3" borderId="0" xfId="0" applyFont="1" applyFill="1" applyAlignment="1" applyProtection="1">
      <alignment horizontal="centerContinuous"/>
    </xf>
    <xf numFmtId="3" fontId="1" fillId="3" borderId="0" xfId="0" applyNumberFormat="1" applyFont="1" applyFill="1" applyAlignment="1" applyProtection="1">
      <alignment horizontal="centerContinuous" wrapText="1"/>
    </xf>
    <xf numFmtId="0" fontId="1" fillId="2" borderId="0" xfId="0" applyFont="1" applyFill="1" applyAlignment="1" applyProtection="1">
      <alignment horizontal="centerContinuous"/>
      <protection locked="0"/>
    </xf>
  </cellXfs>
  <cellStyles count="1">
    <cellStyle name="Normal" xfId="0" builtinId="0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33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F66D6-6969-4978-8004-9F8B3E6AA3BE}">
  <sheetPr codeName="Sheet1"/>
  <dimension ref="A1:O27"/>
  <sheetViews>
    <sheetView tabSelected="1" workbookViewId="0">
      <selection activeCell="B5" sqref="B5"/>
    </sheetView>
  </sheetViews>
  <sheetFormatPr defaultColWidth="9.109375" defaultRowHeight="13.8" x14ac:dyDescent="0.25"/>
  <cols>
    <col min="1" max="2" width="18.5546875" style="14" customWidth="1"/>
    <col min="3" max="3" width="18.5546875" style="15" customWidth="1"/>
    <col min="4" max="4" width="16.33203125" style="14" customWidth="1"/>
    <col min="5" max="5" width="21.5546875" style="14" bestFit="1" customWidth="1"/>
    <col min="6" max="6" width="8.44140625" style="4" customWidth="1"/>
    <col min="7" max="7" width="23.33203125" style="1" bestFit="1" customWidth="1"/>
    <col min="8" max="11" width="11.6640625" style="1" customWidth="1"/>
    <col min="12" max="12" width="21.88671875" style="1" customWidth="1"/>
    <col min="13" max="13" width="13.5546875" style="1" customWidth="1"/>
    <col min="14" max="14" width="13.88671875" style="1" bestFit="1" customWidth="1"/>
    <col min="15" max="15" width="21" style="1" bestFit="1" customWidth="1"/>
    <col min="16" max="16384" width="9.109375" style="1"/>
  </cols>
  <sheetData>
    <row r="1" spans="1:15" s="2" customFormat="1" x14ac:dyDescent="0.25">
      <c r="A1" s="23" t="s">
        <v>33</v>
      </c>
      <c r="B1" s="23"/>
      <c r="C1" s="23"/>
      <c r="D1" s="23"/>
      <c r="E1" s="23"/>
      <c r="F1" s="3"/>
      <c r="G1" s="21" t="s">
        <v>22</v>
      </c>
      <c r="H1" s="21"/>
      <c r="I1" s="21"/>
      <c r="J1" s="21"/>
      <c r="K1" s="21"/>
      <c r="L1" s="21"/>
      <c r="M1" s="21"/>
      <c r="N1" s="17" t="s">
        <v>5</v>
      </c>
      <c r="O1" s="17" t="s">
        <v>6</v>
      </c>
    </row>
    <row r="2" spans="1:15" x14ac:dyDescent="0.25">
      <c r="A2" s="12" t="s">
        <v>0</v>
      </c>
      <c r="B2" s="12" t="s">
        <v>1</v>
      </c>
      <c r="C2" s="13" t="s">
        <v>2</v>
      </c>
      <c r="D2" s="12" t="s">
        <v>3</v>
      </c>
      <c r="E2" s="12" t="s">
        <v>4</v>
      </c>
      <c r="G2" s="5"/>
      <c r="H2" s="6" t="s">
        <v>16</v>
      </c>
      <c r="I2" s="6" t="s">
        <v>17</v>
      </c>
      <c r="J2" s="6" t="s">
        <v>18</v>
      </c>
      <c r="K2" s="6" t="s">
        <v>19</v>
      </c>
      <c r="L2" s="7" t="s">
        <v>20</v>
      </c>
      <c r="M2" s="7" t="s">
        <v>31</v>
      </c>
      <c r="N2" s="17" t="s">
        <v>7</v>
      </c>
      <c r="O2" s="17" t="s">
        <v>8</v>
      </c>
    </row>
    <row r="3" spans="1:15" x14ac:dyDescent="0.25">
      <c r="G3" s="8" t="s">
        <v>21</v>
      </c>
      <c r="H3" s="8">
        <f>COUNTIF(D3:D550,"Regular")</f>
        <v>0</v>
      </c>
      <c r="I3" s="8">
        <f>COUNTIF(D3:D550,"Emergency")</f>
        <v>0</v>
      </c>
      <c r="J3" s="8">
        <f>COUNTIF(D3:D550,"HERR")</f>
        <v>0</v>
      </c>
      <c r="K3" s="8">
        <f>COUNTIF(D3:D550,"Cooling")</f>
        <v>0</v>
      </c>
      <c r="L3" s="8">
        <f>COUNTIF(D3:D550,"Clean &amp; Tune")</f>
        <v>0</v>
      </c>
      <c r="M3" s="8">
        <f>COUNTIF(D3:D550,"RAS")</f>
        <v>0</v>
      </c>
      <c r="N3" s="17" t="s">
        <v>9</v>
      </c>
      <c r="O3" s="17" t="s">
        <v>10</v>
      </c>
    </row>
    <row r="4" spans="1:15" x14ac:dyDescent="0.25">
      <c r="G4" s="5"/>
      <c r="H4" s="5"/>
      <c r="I4" s="5"/>
      <c r="J4" s="5"/>
      <c r="K4" s="5"/>
      <c r="L4" s="5"/>
      <c r="M4" s="5"/>
      <c r="N4" s="17" t="s">
        <v>11</v>
      </c>
      <c r="O4" s="17" t="s">
        <v>12</v>
      </c>
    </row>
    <row r="5" spans="1:15" x14ac:dyDescent="0.25">
      <c r="G5" s="5"/>
      <c r="H5" s="5"/>
      <c r="I5" s="5"/>
      <c r="J5" s="5"/>
      <c r="K5" s="5"/>
      <c r="L5" s="5"/>
      <c r="M5" s="5"/>
      <c r="N5" s="17" t="s">
        <v>13</v>
      </c>
      <c r="O5" s="17" t="s">
        <v>14</v>
      </c>
    </row>
    <row r="6" spans="1:15" ht="15" customHeight="1" x14ac:dyDescent="0.25">
      <c r="G6" s="22" t="s">
        <v>23</v>
      </c>
      <c r="H6" s="22"/>
      <c r="I6" s="22"/>
      <c r="J6" s="22"/>
      <c r="K6" s="22"/>
      <c r="L6" s="22"/>
      <c r="M6" s="22"/>
      <c r="N6" s="17" t="s">
        <v>31</v>
      </c>
      <c r="O6" s="17" t="s">
        <v>15</v>
      </c>
    </row>
    <row r="7" spans="1:15" ht="15" customHeight="1" x14ac:dyDescent="0.25">
      <c r="G7" s="9"/>
      <c r="H7" s="6" t="s">
        <v>16</v>
      </c>
      <c r="I7" s="6" t="s">
        <v>17</v>
      </c>
      <c r="J7" s="6" t="s">
        <v>18</v>
      </c>
      <c r="K7" s="6" t="s">
        <v>19</v>
      </c>
      <c r="L7" s="7" t="s">
        <v>20</v>
      </c>
      <c r="M7" s="7" t="s">
        <v>31</v>
      </c>
      <c r="N7" s="16"/>
      <c r="O7" s="16"/>
    </row>
    <row r="8" spans="1:15" x14ac:dyDescent="0.25">
      <c r="G8" s="8" t="s">
        <v>6</v>
      </c>
      <c r="H8" s="10">
        <f>COUNTIFS(D3:D550,"Regular",E3:E550,"Poverty Level Code 1")</f>
        <v>0</v>
      </c>
      <c r="I8" s="10">
        <f>COUNTIFS(D3:D550,"Emergency",E3:E550,"Poverty Level Code 1")</f>
        <v>0</v>
      </c>
      <c r="J8" s="10">
        <f>COUNTIFS(D3:D550,"HERR",E3:E550,"Poverty Level Code 1")</f>
        <v>0</v>
      </c>
      <c r="K8" s="10">
        <f>COUNTIFS(D3:D550,"Cooling",E3:E550,"Poverty Level Code 1")</f>
        <v>0</v>
      </c>
      <c r="L8" s="10">
        <f>COUNTIFS(D3:D550,"Clean &amp; Tune",E3:E550,"Poverty Level Code 1")</f>
        <v>0</v>
      </c>
      <c r="M8" s="10">
        <f>COUNTIFS(D3:D550,"RAS",E3:E550,"Poverty Level Code 1")</f>
        <v>0</v>
      </c>
    </row>
    <row r="9" spans="1:15" x14ac:dyDescent="0.25">
      <c r="G9" s="8" t="s">
        <v>8</v>
      </c>
      <c r="H9" s="10">
        <f>COUNTIFS(D3:D550,"Regular",E3:E550,"Poverty Level Code 2")</f>
        <v>0</v>
      </c>
      <c r="I9" s="10">
        <f>COUNTIFS(D3:D550,"Emergency",E3:E550,"Poverty Level Code 2")</f>
        <v>0</v>
      </c>
      <c r="J9" s="10">
        <f>COUNTIFS(D3:D550,"HERR",E3:E550,"Poverty Level Code 2")</f>
        <v>0</v>
      </c>
      <c r="K9" s="10">
        <f>COUNTIFS(D3:D550,"Cooling",E3:E550,"Poverty Level Code 2")</f>
        <v>0</v>
      </c>
      <c r="L9" s="10">
        <f>COUNTIFS(D3:D550,"Clean &amp; Tune",E3:E550,"Poverty Level Code 2")</f>
        <v>0</v>
      </c>
      <c r="M9" s="10">
        <f>COUNTIFS(D3:D550,"RAS",E3:E550,"Poverty Level Code 2")</f>
        <v>0</v>
      </c>
    </row>
    <row r="10" spans="1:15" x14ac:dyDescent="0.25">
      <c r="G10" s="8" t="s">
        <v>10</v>
      </c>
      <c r="H10" s="10">
        <f>COUNTIFS(D3:D550,"Regular",E3:E550,"Poverty Level Code 3")</f>
        <v>0</v>
      </c>
      <c r="I10" s="10">
        <f>COUNTIFS(D3:D550,"Emergency",E3:E550,"Poverty Level Code 3")</f>
        <v>0</v>
      </c>
      <c r="J10" s="10">
        <f>COUNTIFS(D3:D550,"HERR",E3:E550,"Poverty Level Code 3")</f>
        <v>0</v>
      </c>
      <c r="K10" s="10">
        <f>COUNTIFS(D3:D550,"Cooling",E3:E550,"Poverty Level Code 3")</f>
        <v>0</v>
      </c>
      <c r="L10" s="10">
        <f>COUNTIFS(D3:D550,"Clean &amp; Tune",E3:E550,"Poverty Level Code 3")</f>
        <v>0</v>
      </c>
      <c r="M10" s="10">
        <f>COUNTIFS(D3:D550,"RAS",E3:E550,"Poverty Level Code 3")</f>
        <v>0</v>
      </c>
    </row>
    <row r="11" spans="1:15" x14ac:dyDescent="0.25">
      <c r="G11" s="8" t="s">
        <v>12</v>
      </c>
      <c r="H11" s="10">
        <f>COUNTIFS(D3:D550,"Regular",E3:E550,"Poverty Level Code 4")</f>
        <v>0</v>
      </c>
      <c r="I11" s="10">
        <f>COUNTIFS(D3:D550,"Emergency",E3:E550,"Poverty Level Code 4")</f>
        <v>0</v>
      </c>
      <c r="J11" s="10">
        <f>COUNTIFS(D3:D550,"HERR",E3:E550,"Poverty Level Code 4")</f>
        <v>0</v>
      </c>
      <c r="K11" s="10">
        <f>COUNTIFS(D3:D550,"Cooling",E3:E550,"Poverty Level Code 4")</f>
        <v>0</v>
      </c>
      <c r="L11" s="10">
        <f>COUNTIFS(D3:D550,"Clean &amp; Tune",E3:E550,"Poverty Level Code 4")</f>
        <v>0</v>
      </c>
      <c r="M11" s="10">
        <f>COUNTIFS(D3:D550,"RAS",E3:E550,"Poverty Level Code 4")</f>
        <v>0</v>
      </c>
    </row>
    <row r="12" spans="1:15" x14ac:dyDescent="0.25">
      <c r="G12" s="8" t="s">
        <v>14</v>
      </c>
      <c r="H12" s="10">
        <f>COUNTIFS(D3:D550,"Regular",E3:E550,"Poverty Level Code 5")</f>
        <v>0</v>
      </c>
      <c r="I12" s="10">
        <f>COUNTIFS(D3:D550,"Emergency",E3:E550,"Poverty Level Code 5")</f>
        <v>0</v>
      </c>
      <c r="J12" s="10">
        <f>COUNTIFS(D3:D550,"HERR",E3:E550,"Poverty Level Code 5")</f>
        <v>0</v>
      </c>
      <c r="K12" s="10">
        <f>COUNTIFS(D3:D550,"Cooling",E3:E550,"Poverty Level Code 5")</f>
        <v>0</v>
      </c>
      <c r="L12" s="10">
        <f>COUNTIFS(D3:D550,"Clean &amp; Tune",E3:E550,"Poverty Level Code 5")</f>
        <v>0</v>
      </c>
      <c r="M12" s="10">
        <f>COUNTIFS(D3:D550,"RAS",E3:E550,"Poverty Level Code 5")</f>
        <v>0</v>
      </c>
    </row>
    <row r="13" spans="1:15" x14ac:dyDescent="0.25">
      <c r="G13" s="8" t="s">
        <v>15</v>
      </c>
      <c r="H13" s="10">
        <f>COUNTIFS(D3:D550,"Regular",E3:E550,"Income Unavailable")</f>
        <v>0</v>
      </c>
      <c r="I13" s="10">
        <f>COUNTIFS(D3:D550,"Emergency",E3:E550,"Income Unavailable")</f>
        <v>0</v>
      </c>
      <c r="J13" s="10">
        <f>COUNTIFS(D3:D550,"HERR",E3:E550,"Income Unavailable")</f>
        <v>0</v>
      </c>
      <c r="K13" s="10">
        <f>COUNTIFS(D3:D550,"Cooling",E3:E550,"Income Unavailable")</f>
        <v>0</v>
      </c>
      <c r="L13" s="10">
        <f>COUNTIFS(D3:D550,"Clean &amp; Tune",E3:E550,"Income Unavailable")</f>
        <v>0</v>
      </c>
      <c r="M13" s="10">
        <f>COUNTIFS(D3:D550,"RAS",E3:E550,"Income Unavailable")</f>
        <v>0</v>
      </c>
    </row>
    <row r="14" spans="1:15" x14ac:dyDescent="0.25">
      <c r="G14" s="8" t="s">
        <v>21</v>
      </c>
      <c r="H14" s="11">
        <f t="shared" ref="H14:M14" si="0">SUM(H8:H13)</f>
        <v>0</v>
      </c>
      <c r="I14" s="11">
        <f t="shared" si="0"/>
        <v>0</v>
      </c>
      <c r="J14" s="11">
        <f t="shared" si="0"/>
        <v>0</v>
      </c>
      <c r="K14" s="11">
        <f t="shared" si="0"/>
        <v>0</v>
      </c>
      <c r="L14" s="11">
        <f t="shared" si="0"/>
        <v>0</v>
      </c>
      <c r="M14" s="11">
        <f t="shared" si="0"/>
        <v>0</v>
      </c>
    </row>
    <row r="15" spans="1:15" ht="15" customHeight="1" x14ac:dyDescent="0.25">
      <c r="G15" s="5"/>
      <c r="H15" s="5"/>
      <c r="I15" s="5"/>
      <c r="J15" s="5"/>
      <c r="K15" s="5"/>
      <c r="L15" s="5"/>
      <c r="M15" s="5"/>
    </row>
    <row r="16" spans="1:15" x14ac:dyDescent="0.25">
      <c r="G16" s="21" t="s">
        <v>34</v>
      </c>
      <c r="H16" s="21"/>
      <c r="I16" s="21"/>
      <c r="J16" s="21"/>
      <c r="K16" s="21"/>
      <c r="L16" s="21"/>
      <c r="M16" s="21"/>
    </row>
    <row r="18" spans="7:13" x14ac:dyDescent="0.25">
      <c r="G18" s="18"/>
    </row>
    <row r="19" spans="7:13" x14ac:dyDescent="0.25">
      <c r="G19" s="19" t="s">
        <v>25</v>
      </c>
      <c r="M19" s="18"/>
    </row>
    <row r="20" spans="7:13" x14ac:dyDescent="0.25">
      <c r="G20" s="1" t="s">
        <v>30</v>
      </c>
      <c r="H20" s="18"/>
      <c r="I20" s="18"/>
      <c r="J20" s="18"/>
      <c r="K20" s="18"/>
      <c r="L20" s="18"/>
    </row>
    <row r="21" spans="7:13" x14ac:dyDescent="0.25">
      <c r="G21" s="18" t="s">
        <v>24</v>
      </c>
    </row>
    <row r="22" spans="7:13" x14ac:dyDescent="0.25">
      <c r="G22" s="1" t="s">
        <v>26</v>
      </c>
      <c r="H22" s="18"/>
      <c r="I22" s="18"/>
      <c r="J22" s="18"/>
      <c r="K22" s="18"/>
      <c r="L22" s="18"/>
    </row>
    <row r="23" spans="7:13" x14ac:dyDescent="0.25">
      <c r="G23" s="1" t="s">
        <v>27</v>
      </c>
    </row>
    <row r="24" spans="7:13" x14ac:dyDescent="0.25">
      <c r="G24" s="18" t="s">
        <v>28</v>
      </c>
    </row>
    <row r="25" spans="7:13" x14ac:dyDescent="0.25">
      <c r="G25" s="1" t="s">
        <v>32</v>
      </c>
    </row>
    <row r="26" spans="7:13" x14ac:dyDescent="0.25">
      <c r="G26" s="1" t="s">
        <v>29</v>
      </c>
      <c r="H26" s="20"/>
      <c r="I26" s="20"/>
      <c r="J26" s="20"/>
      <c r="K26" s="20"/>
      <c r="L26" s="20"/>
    </row>
    <row r="27" spans="7:13" x14ac:dyDescent="0.25">
      <c r="G27" s="20" t="s">
        <v>35</v>
      </c>
    </row>
  </sheetData>
  <sheetProtection algorithmName="SHA-512" hashValue="bgcUwclc87UGJiKjzVBH/n6nQEd74anFJN1lZc3WqP9CwOscHjuEmTStWV3TTJMksKv3UhfUN3ZRk9fjvVom3g==" saltValue="F8VWyQxqJGBwhn9kmHLaUw==" spinCount="100000" sheet="1" objects="1" scenarios="1" selectLockedCells="1"/>
  <protectedRanges>
    <protectedRange algorithmName="SHA-512" hashValue="cbxr3yql09OAea8Ja/ctDKDc0/MOVWI8PPW/hwhL+TURyTKOboy4I82XfI04PB94XFCAKkRNTm5vSCL0e6K7RA==" saltValue="CGpoM2H5tCg+1epdrz6iiA==" spinCount="100000" sqref="A3:E500" name="Range1"/>
  </protectedRanges>
  <conditionalFormatting sqref="H14">
    <cfRule type="cellIs" dxfId="5" priority="6" operator="notEqual">
      <formula>$H$3</formula>
    </cfRule>
  </conditionalFormatting>
  <conditionalFormatting sqref="I14">
    <cfRule type="cellIs" dxfId="4" priority="5" operator="notEqual">
      <formula>$I$3</formula>
    </cfRule>
  </conditionalFormatting>
  <conditionalFormatting sqref="J14">
    <cfRule type="cellIs" dxfId="3" priority="4" operator="notEqual">
      <formula>$J$3</formula>
    </cfRule>
  </conditionalFormatting>
  <conditionalFormatting sqref="K14">
    <cfRule type="cellIs" dxfId="2" priority="3" operator="notEqual">
      <formula>$K$3</formula>
    </cfRule>
  </conditionalFormatting>
  <conditionalFormatting sqref="L14">
    <cfRule type="cellIs" dxfId="1" priority="2" operator="notEqual">
      <formula>$L$3</formula>
    </cfRule>
  </conditionalFormatting>
  <conditionalFormatting sqref="M14">
    <cfRule type="cellIs" dxfId="0" priority="1" operator="notEqual">
      <formula>$M$3</formula>
    </cfRule>
  </conditionalFormatting>
  <dataValidations count="3">
    <dataValidation type="list" allowBlank="1" showInputMessage="1" showErrorMessage="1" sqref="E3:E550" xr:uid="{80F0F833-0B31-4327-877B-018470AA51E3}">
      <formula1>$O$1:$O$6</formula1>
    </dataValidation>
    <dataValidation type="list" allowBlank="1" showInputMessage="1" showErrorMessage="1" sqref="D2:E2" xr:uid="{D9C8F99A-5C5E-4BC5-B6AA-BB14E79D41B1}">
      <formula1>#REF!</formula1>
    </dataValidation>
    <dataValidation type="list" allowBlank="1" showInputMessage="1" showErrorMessage="1" sqref="D3:D797" xr:uid="{EC09B10A-4CB8-4DFA-B573-E4E1F65E6909}">
      <formula1>$N$1:$N$6</formula1>
    </dataValidation>
  </dataValidation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2021-2022 Manual Denials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21TA/DC065 - Attachment 4 - Revised 2021-2022 HEAP Manually Denied Applicant Tracking</dc:title>
  <dc:subject>Revised 2021-2022 HEAP Manually Denied Applicant Tracking</dc:subject>
  <dc:creator>New York State Office of Temporary and Disability Assistance</dc:creator>
  <cp:keywords>HEAP, Manually Denied Applicant</cp:keywords>
  <cp:lastModifiedBy>TC6536</cp:lastModifiedBy>
  <dcterms:created xsi:type="dcterms:W3CDTF">2019-09-12T16:31:15Z</dcterms:created>
  <dcterms:modified xsi:type="dcterms:W3CDTF">2021-09-23T18:47:18Z</dcterms:modified>
</cp:coreProperties>
</file>